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segling-my.sharepoint.com/personal/vksf_ssf_se/Documents/Liros SRS Cup 2024/Westside 2024/"/>
    </mc:Choice>
  </mc:AlternateContent>
  <xr:revisionPtr revIDLastSave="0" documentId="8_{4C7284AE-38CD-4FAD-9D39-411F0FDEBB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ammanställning" sheetId="1" r:id="rId1"/>
    <sheet name="MBBR" sheetId="11" r:id="rId2"/>
    <sheet name="PaterN" sheetId="3" r:id="rId3"/>
    <sheet name="HermÖ" sheetId="5" r:id="rId4"/>
    <sheet name="Nordön" sheetId="10" r:id="rId5"/>
    <sheet name="Tjörn runt" sheetId="13" r:id="rId6"/>
    <sheet name="Höstknalten" sheetId="12" r:id="rId7"/>
  </sheets>
  <definedNames>
    <definedName name="_xlnm._FilterDatabase" localSheetId="0" hidden="1">Sammanställning!$A$2:$X$76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9" i="1" l="1"/>
  <c r="P61" i="1"/>
  <c r="P60" i="1"/>
  <c r="P53" i="1"/>
  <c r="P52" i="1"/>
  <c r="P45" i="1"/>
  <c r="P44" i="1"/>
  <c r="P37" i="1"/>
  <c r="P36" i="1"/>
  <c r="P29" i="1"/>
  <c r="P28" i="1"/>
  <c r="P13" i="1"/>
  <c r="O5" i="1"/>
  <c r="J5" i="12"/>
  <c r="L3" i="1"/>
  <c r="L23" i="1"/>
  <c r="P23" i="1" s="1"/>
  <c r="L12" i="1"/>
  <c r="L6" i="1"/>
  <c r="P6" i="1" s="1"/>
  <c r="L21" i="1"/>
  <c r="L10" i="1"/>
  <c r="L19" i="1"/>
  <c r="L8" i="1"/>
  <c r="L7" i="1"/>
  <c r="L20" i="1"/>
  <c r="L9" i="1"/>
  <c r="L5" i="1"/>
  <c r="L17" i="1"/>
  <c r="L2" i="1"/>
  <c r="L18" i="1"/>
  <c r="P18" i="1" s="1"/>
  <c r="L15" i="1"/>
  <c r="P15" i="1" s="1"/>
  <c r="L13" i="1"/>
  <c r="L74" i="1"/>
  <c r="P74" i="1" s="1"/>
  <c r="L71" i="1"/>
  <c r="P71" i="1" s="1"/>
  <c r="L68" i="1"/>
  <c r="P68" i="1" s="1"/>
  <c r="L56" i="1"/>
  <c r="P56" i="1" s="1"/>
  <c r="L50" i="1"/>
  <c r="P50" i="1" s="1"/>
  <c r="L42" i="1"/>
  <c r="P42" i="1" s="1"/>
  <c r="L24" i="1"/>
  <c r="P24" i="1" s="1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N8" i="1"/>
  <c r="N75" i="1"/>
  <c r="P75" i="1" s="1"/>
  <c r="N73" i="1"/>
  <c r="P73" i="1" s="1"/>
  <c r="N72" i="1"/>
  <c r="P72" i="1" s="1"/>
  <c r="N70" i="1"/>
  <c r="P70" i="1" s="1"/>
  <c r="N67" i="1"/>
  <c r="P67" i="1" s="1"/>
  <c r="N66" i="1"/>
  <c r="P66" i="1" s="1"/>
  <c r="N65" i="1"/>
  <c r="P65" i="1" s="1"/>
  <c r="N64" i="1"/>
  <c r="P64" i="1" s="1"/>
  <c r="N62" i="1"/>
  <c r="P62" i="1" s="1"/>
  <c r="N60" i="1"/>
  <c r="N59" i="1"/>
  <c r="P59" i="1" s="1"/>
  <c r="N58" i="1"/>
  <c r="P58" i="1" s="1"/>
  <c r="N57" i="1"/>
  <c r="P57" i="1" s="1"/>
  <c r="N55" i="1"/>
  <c r="P55" i="1" s="1"/>
  <c r="N54" i="1"/>
  <c r="P54" i="1" s="1"/>
  <c r="N23" i="1"/>
  <c r="N53" i="1"/>
  <c r="N52" i="1"/>
  <c r="N51" i="1"/>
  <c r="P51" i="1" s="1"/>
  <c r="N49" i="1"/>
  <c r="P49" i="1" s="1"/>
  <c r="N48" i="1"/>
  <c r="P48" i="1" s="1"/>
  <c r="N47" i="1"/>
  <c r="P47" i="1" s="1"/>
  <c r="N46" i="1"/>
  <c r="P46" i="1" s="1"/>
  <c r="N45" i="1"/>
  <c r="N44" i="1"/>
  <c r="N43" i="1"/>
  <c r="P43" i="1" s="1"/>
  <c r="N20" i="1"/>
  <c r="P20" i="1" s="1"/>
  <c r="N41" i="1"/>
  <c r="P41" i="1" s="1"/>
  <c r="N40" i="1"/>
  <c r="P40" i="1" s="1"/>
  <c r="N39" i="1"/>
  <c r="P39" i="1" s="1"/>
  <c r="N38" i="1"/>
  <c r="P38" i="1" s="1"/>
  <c r="N37" i="1"/>
  <c r="N18" i="1"/>
  <c r="N36" i="1"/>
  <c r="N21" i="1"/>
  <c r="P21" i="1" s="1"/>
  <c r="N35" i="1"/>
  <c r="P35" i="1" s="1"/>
  <c r="N34" i="1"/>
  <c r="P34" i="1" s="1"/>
  <c r="N33" i="1"/>
  <c r="P33" i="1" s="1"/>
  <c r="N32" i="1"/>
  <c r="P32" i="1" s="1"/>
  <c r="N13" i="1"/>
  <c r="N15" i="1"/>
  <c r="N31" i="1"/>
  <c r="P31" i="1" s="1"/>
  <c r="N30" i="1"/>
  <c r="P30" i="1" s="1"/>
  <c r="N29" i="1"/>
  <c r="N28" i="1"/>
  <c r="N27" i="1"/>
  <c r="P27" i="1" s="1"/>
  <c r="N26" i="1"/>
  <c r="P26" i="1" s="1"/>
  <c r="N25" i="1"/>
  <c r="P25" i="1" s="1"/>
  <c r="N16" i="1"/>
  <c r="N19" i="1"/>
  <c r="N9" i="1"/>
  <c r="N12" i="1"/>
  <c r="N22" i="1"/>
  <c r="N7" i="1"/>
  <c r="N10" i="1"/>
  <c r="N6" i="1"/>
  <c r="N4" i="1"/>
  <c r="N3" i="1"/>
  <c r="N2" i="1"/>
  <c r="N11" i="1"/>
  <c r="N14" i="1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J2" i="13"/>
  <c r="M4" i="1"/>
  <c r="P4" i="1" s="1"/>
  <c r="M61" i="1"/>
  <c r="M16" i="1"/>
  <c r="P16" i="1" s="1"/>
  <c r="J15" i="10"/>
  <c r="J14" i="10"/>
  <c r="J13" i="10"/>
  <c r="J12" i="10"/>
  <c r="J11" i="10"/>
  <c r="J10" i="10"/>
  <c r="J9" i="10"/>
  <c r="J8" i="10"/>
  <c r="K19" i="1"/>
  <c r="P19" i="1" s="1"/>
  <c r="K69" i="1"/>
  <c r="K9" i="1"/>
  <c r="P9" i="1" s="1"/>
  <c r="K63" i="1"/>
  <c r="P63" i="1" s="1"/>
  <c r="K12" i="1"/>
  <c r="P12" i="1" s="1"/>
  <c r="K22" i="1"/>
  <c r="P22" i="1" s="1"/>
  <c r="K7" i="1"/>
  <c r="P7" i="1" s="1"/>
  <c r="K10" i="1"/>
  <c r="P10" i="1" s="1"/>
  <c r="K17" i="1"/>
  <c r="P17" i="1" s="1"/>
  <c r="K8" i="1"/>
  <c r="P8" i="1" s="1"/>
  <c r="K6" i="1"/>
  <c r="K4" i="1"/>
  <c r="K3" i="1"/>
  <c r="P3" i="1" s="1"/>
  <c r="K2" i="1"/>
  <c r="P2" i="1" s="1"/>
  <c r="K5" i="1"/>
  <c r="P5" i="1" s="1"/>
  <c r="K11" i="1"/>
  <c r="P11" i="1" s="1"/>
  <c r="K14" i="1"/>
  <c r="P14" i="1" s="1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X33" i="1"/>
  <c r="X5" i="1"/>
  <c r="X42" i="1"/>
  <c r="X69" i="1"/>
  <c r="X13" i="1"/>
  <c r="X24" i="1"/>
  <c r="X75" i="1"/>
  <c r="X73" i="1"/>
  <c r="X27" i="1" l="1"/>
  <c r="X72" i="1"/>
  <c r="X28" i="1"/>
  <c r="X10" i="1"/>
  <c r="X70" i="1"/>
  <c r="X7" i="1"/>
  <c r="X61" i="1"/>
  <c r="X67" i="1"/>
  <c r="X66" i="1"/>
  <c r="X65" i="1"/>
  <c r="X64" i="1"/>
  <c r="X3" i="1"/>
  <c r="X62" i="1"/>
  <c r="X15" i="1"/>
  <c r="X60" i="1"/>
  <c r="Q73" i="1" l="1"/>
  <c r="Q75" i="1"/>
  <c r="Q61" i="1" l="1"/>
  <c r="Q24" i="1"/>
  <c r="Q60" i="1"/>
  <c r="Q15" i="1"/>
  <c r="Q67" i="1"/>
  <c r="Q27" i="1"/>
  <c r="Q69" i="1"/>
  <c r="Q10" i="1"/>
  <c r="Q7" i="1"/>
  <c r="Q3" i="1"/>
  <c r="Q42" i="1"/>
  <c r="Q28" i="1"/>
  <c r="Q33" i="1"/>
  <c r="Q72" i="1"/>
  <c r="Q5" i="1"/>
  <c r="Q62" i="1"/>
  <c r="Q13" i="1"/>
  <c r="Q64" i="1"/>
  <c r="Q65" i="1"/>
  <c r="Q66" i="1"/>
  <c r="Q70" i="1"/>
  <c r="X4" i="1"/>
  <c r="Q4" i="1" s="1"/>
  <c r="X58" i="1"/>
  <c r="Q58" i="1" s="1"/>
  <c r="X12" i="1"/>
  <c r="Q12" i="1" s="1"/>
  <c r="X59" i="1"/>
  <c r="Q59" i="1" s="1"/>
  <c r="X21" i="1"/>
  <c r="Q21" i="1" s="1"/>
  <c r="X19" i="1"/>
  <c r="Q19" i="1" s="1"/>
  <c r="X55" i="1"/>
  <c r="Q55" i="1" s="1"/>
  <c r="X11" i="1"/>
  <c r="Q11" i="1" s="1"/>
  <c r="X14" i="1"/>
  <c r="Q14" i="1" s="1"/>
  <c r="X6" i="1"/>
  <c r="X57" i="1"/>
  <c r="Q57" i="1" s="1"/>
  <c r="X2" i="1"/>
  <c r="Q2" i="1" s="1"/>
  <c r="Q6" i="1" l="1"/>
</calcChain>
</file>

<file path=xl/sharedStrings.xml><?xml version="1.0" encoding="utf-8"?>
<sst xmlns="http://schemas.openxmlformats.org/spreadsheetml/2006/main" count="972" uniqueCount="488">
  <si>
    <t>Plac</t>
  </si>
  <si>
    <t>Båttyp</t>
  </si>
  <si>
    <t>Sglnr</t>
  </si>
  <si>
    <t>Båtnamn</t>
  </si>
  <si>
    <t>Rorsman</t>
  </si>
  <si>
    <t>Klubb</t>
  </si>
  <si>
    <t>StoraO</t>
  </si>
  <si>
    <t>PaterN</t>
  </si>
  <si>
    <t>MBBR</t>
  </si>
  <si>
    <t>HermÖ</t>
  </si>
  <si>
    <t>TjörnR</t>
  </si>
  <si>
    <t>SistaC</t>
  </si>
  <si>
    <t>Poäng</t>
  </si>
  <si>
    <t>Marstrand Big Boat Race</t>
  </si>
  <si>
    <t>Hermanö Runt</t>
  </si>
  <si>
    <t>SRS</t>
  </si>
  <si>
    <t>Starttid</t>
  </si>
  <si>
    <t>Måltid</t>
  </si>
  <si>
    <t>Segladtid</t>
  </si>
  <si>
    <t>Korr. tid</t>
  </si>
  <si>
    <t>Total</t>
  </si>
  <si>
    <t>Nordön</t>
  </si>
  <si>
    <t>Höstkn.</t>
  </si>
  <si>
    <t>Båt</t>
  </si>
  <si>
    <t>Nordön race week</t>
  </si>
  <si>
    <t>Höstknalten</t>
  </si>
  <si>
    <t>*= srs 1.0 &gt;</t>
  </si>
  <si>
    <t>Westside Cup 2024</t>
  </si>
  <si>
    <r>
      <rPr>
        <b/>
        <sz val="14"/>
        <rFont val="Calibri"/>
        <family val="2"/>
      </rPr>
      <t>Placering</t>
    </r>
  </si>
  <si>
    <r>
      <rPr>
        <b/>
        <sz val="14"/>
        <rFont val="Calibri"/>
        <family val="2"/>
      </rPr>
      <t>Förnamn</t>
    </r>
  </si>
  <si>
    <r>
      <rPr>
        <b/>
        <sz val="14"/>
        <rFont val="Calibri"/>
        <family val="2"/>
      </rPr>
      <t>Efternamn</t>
    </r>
  </si>
  <si>
    <r>
      <rPr>
        <b/>
        <sz val="14"/>
        <rFont val="Calibri"/>
        <family val="2"/>
      </rPr>
      <t>Båttyp</t>
    </r>
  </si>
  <si>
    <r>
      <rPr>
        <b/>
        <sz val="14"/>
        <rFont val="Calibri"/>
        <family val="2"/>
      </rPr>
      <t>Båtnamn</t>
    </r>
  </si>
  <si>
    <r>
      <rPr>
        <sz val="11.5"/>
        <rFont val="Calibri"/>
        <family val="2"/>
      </rPr>
      <t>Bertil</t>
    </r>
  </si>
  <si>
    <r>
      <rPr>
        <sz val="11.5"/>
        <rFont val="Calibri"/>
        <family val="2"/>
      </rPr>
      <t>Rohlén</t>
    </r>
  </si>
  <si>
    <r>
      <rPr>
        <sz val="11.5"/>
        <rFont val="Calibri"/>
        <family val="2"/>
      </rPr>
      <t>BKSS</t>
    </r>
  </si>
  <si>
    <r>
      <rPr>
        <sz val="11.5"/>
        <rFont val="Calibri"/>
        <family val="2"/>
      </rPr>
      <t>X-332</t>
    </r>
  </si>
  <si>
    <r>
      <rPr>
        <sz val="11.5"/>
        <rFont val="Calibri"/>
        <family val="2"/>
      </rPr>
      <t>X3M</t>
    </r>
  </si>
  <si>
    <r>
      <rPr>
        <sz val="11.5"/>
        <rFont val="Calibri"/>
        <family val="2"/>
      </rPr>
      <t>SWE</t>
    </r>
  </si>
  <si>
    <r>
      <rPr>
        <sz val="11.5"/>
        <rFont val="Calibri"/>
        <family val="2"/>
      </rPr>
      <t>Anders</t>
    </r>
  </si>
  <si>
    <r>
      <rPr>
        <sz val="11.5"/>
        <rFont val="Calibri"/>
        <family val="2"/>
      </rPr>
      <t>Dahlsjö</t>
    </r>
  </si>
  <si>
    <r>
      <rPr>
        <sz val="11.5"/>
        <rFont val="Calibri"/>
        <family val="2"/>
      </rPr>
      <t>LBS</t>
    </r>
  </si>
  <si>
    <r>
      <rPr>
        <sz val="11.5"/>
        <rFont val="Calibri"/>
        <family val="2"/>
      </rPr>
      <t>Dominant 105</t>
    </r>
  </si>
  <si>
    <r>
      <rPr>
        <sz val="11.5"/>
        <rFont val="Calibri"/>
        <family val="2"/>
      </rPr>
      <t>Lady Godiva</t>
    </r>
  </si>
  <si>
    <r>
      <rPr>
        <sz val="11.5"/>
        <rFont val="Calibri"/>
        <family val="2"/>
      </rPr>
      <t>Per</t>
    </r>
  </si>
  <si>
    <r>
      <rPr>
        <sz val="11.5"/>
        <rFont val="Calibri"/>
        <family val="2"/>
      </rPr>
      <t>Lindell</t>
    </r>
  </si>
  <si>
    <r>
      <rPr>
        <sz val="11.5"/>
        <rFont val="Calibri"/>
        <family val="2"/>
      </rPr>
      <t>SSSÖ</t>
    </r>
  </si>
  <si>
    <r>
      <rPr>
        <sz val="11.5"/>
        <rFont val="Calibri"/>
        <family val="2"/>
      </rPr>
      <t>Archambault A31</t>
    </r>
  </si>
  <si>
    <r>
      <rPr>
        <sz val="11.5"/>
        <rFont val="Calibri"/>
        <family val="2"/>
      </rPr>
      <t>Ping</t>
    </r>
  </si>
  <si>
    <r>
      <rPr>
        <sz val="11.5"/>
        <rFont val="Calibri"/>
        <family val="2"/>
      </rPr>
      <t>Jesper</t>
    </r>
  </si>
  <si>
    <r>
      <rPr>
        <sz val="11.5"/>
        <rFont val="Calibri"/>
        <family val="2"/>
      </rPr>
      <t>Folkesson</t>
    </r>
  </si>
  <si>
    <r>
      <rPr>
        <sz val="11.5"/>
        <rFont val="Calibri"/>
        <family val="2"/>
      </rPr>
      <t>XSS</t>
    </r>
  </si>
  <si>
    <r>
      <rPr>
        <sz val="11.5"/>
        <rFont val="Calibri"/>
        <family val="2"/>
      </rPr>
      <t>Xp33</t>
    </r>
  </si>
  <si>
    <r>
      <rPr>
        <sz val="11.5"/>
        <rFont val="Calibri"/>
        <family val="2"/>
      </rPr>
      <t>Vindrus</t>
    </r>
  </si>
  <si>
    <r>
      <rPr>
        <sz val="11.5"/>
        <rFont val="Calibri"/>
        <family val="2"/>
      </rPr>
      <t>Lars</t>
    </r>
  </si>
  <si>
    <r>
      <rPr>
        <sz val="11.5"/>
        <rFont val="Calibri"/>
        <family val="2"/>
      </rPr>
      <t>Niklasson</t>
    </r>
  </si>
  <si>
    <r>
      <rPr>
        <sz val="11.5"/>
        <rFont val="Calibri"/>
        <family val="2"/>
      </rPr>
      <t>Vänersborgs SS</t>
    </r>
  </si>
  <si>
    <r>
      <rPr>
        <sz val="11.5"/>
        <rFont val="Calibri"/>
        <family val="2"/>
      </rPr>
      <t>Dominant 95</t>
    </r>
  </si>
  <si>
    <r>
      <rPr>
        <sz val="11.5"/>
        <rFont val="Calibri"/>
        <family val="2"/>
      </rPr>
      <t>Claes</t>
    </r>
  </si>
  <si>
    <r>
      <rPr>
        <sz val="11.5"/>
        <rFont val="Calibri"/>
        <family val="2"/>
      </rPr>
      <t>Hellström</t>
    </r>
  </si>
  <si>
    <r>
      <rPr>
        <sz val="11.5"/>
        <rFont val="Calibri"/>
        <family val="2"/>
      </rPr>
      <t>KMS</t>
    </r>
  </si>
  <si>
    <r>
      <rPr>
        <sz val="11.5"/>
        <rFont val="Calibri"/>
        <family val="2"/>
      </rPr>
      <t>First 36.7</t>
    </r>
  </si>
  <si>
    <r>
      <rPr>
        <sz val="11.5"/>
        <rFont val="Calibri"/>
        <family val="2"/>
      </rPr>
      <t>Zigge First</t>
    </r>
  </si>
  <si>
    <r>
      <rPr>
        <sz val="11.5"/>
        <rFont val="Calibri"/>
        <family val="2"/>
      </rPr>
      <t>Anton</t>
    </r>
  </si>
  <si>
    <r>
      <rPr>
        <sz val="11.5"/>
        <rFont val="Calibri"/>
        <family val="2"/>
      </rPr>
      <t>Larsson</t>
    </r>
  </si>
  <si>
    <r>
      <rPr>
        <sz val="11.5"/>
        <rFont val="Calibri"/>
        <family val="2"/>
      </rPr>
      <t>STSS</t>
    </r>
  </si>
  <si>
    <r>
      <rPr>
        <sz val="11.5"/>
        <rFont val="Calibri"/>
        <family val="2"/>
      </rPr>
      <t>X-99</t>
    </r>
  </si>
  <si>
    <r>
      <rPr>
        <sz val="11.5"/>
        <rFont val="Calibri"/>
        <family val="2"/>
      </rPr>
      <t>eXile</t>
    </r>
  </si>
  <si>
    <r>
      <rPr>
        <sz val="11.5"/>
        <rFont val="Calibri"/>
        <family val="2"/>
      </rPr>
      <t>Gunnar</t>
    </r>
  </si>
  <si>
    <r>
      <rPr>
        <sz val="11.5"/>
        <rFont val="Calibri"/>
        <family val="2"/>
      </rPr>
      <t>Höglind</t>
    </r>
  </si>
  <si>
    <r>
      <rPr>
        <sz val="11.5"/>
        <rFont val="Calibri"/>
        <family val="2"/>
      </rPr>
      <t>Lysekil SS Gullmar</t>
    </r>
  </si>
  <si>
    <r>
      <rPr>
        <sz val="11.5"/>
        <rFont val="Calibri"/>
        <family val="2"/>
      </rPr>
      <t>Melges 24</t>
    </r>
  </si>
  <si>
    <r>
      <rPr>
        <sz val="11.5"/>
        <rFont val="Calibri"/>
        <family val="2"/>
      </rPr>
      <t>Jacuzzi</t>
    </r>
  </si>
  <si>
    <r>
      <rPr>
        <sz val="11.5"/>
        <rFont val="Calibri"/>
        <family val="2"/>
      </rPr>
      <t>Richard</t>
    </r>
  </si>
  <si>
    <r>
      <rPr>
        <sz val="11.5"/>
        <rFont val="Calibri"/>
        <family val="2"/>
      </rPr>
      <t>Bergman</t>
    </r>
  </si>
  <si>
    <r>
      <rPr>
        <sz val="11.5"/>
        <rFont val="Calibri"/>
        <family val="2"/>
      </rPr>
      <t>LSSG</t>
    </r>
  </si>
  <si>
    <r>
      <rPr>
        <sz val="11.5"/>
        <rFont val="Calibri"/>
        <family val="2"/>
      </rPr>
      <t>Finnflyer 36</t>
    </r>
  </si>
  <si>
    <r>
      <rPr>
        <sz val="11.5"/>
        <rFont val="Calibri"/>
        <family val="2"/>
      </rPr>
      <t>Xo</t>
    </r>
  </si>
  <si>
    <r>
      <rPr>
        <sz val="11.5"/>
        <rFont val="Calibri"/>
        <family val="2"/>
      </rPr>
      <t>Martin</t>
    </r>
  </si>
  <si>
    <r>
      <rPr>
        <sz val="11.5"/>
        <rFont val="Calibri"/>
        <family val="2"/>
      </rPr>
      <t>Tom mysson</t>
    </r>
  </si>
  <si>
    <r>
      <rPr>
        <sz val="11.5"/>
        <rFont val="Calibri"/>
        <family val="2"/>
      </rPr>
      <t>Väners</t>
    </r>
  </si>
  <si>
    <r>
      <rPr>
        <sz val="11.5"/>
        <rFont val="Calibri"/>
        <family val="2"/>
      </rPr>
      <t>Luffe 37</t>
    </r>
  </si>
  <si>
    <r>
      <rPr>
        <sz val="11.5"/>
        <rFont val="Calibri"/>
        <family val="2"/>
      </rPr>
      <t>Pink lady</t>
    </r>
  </si>
  <si>
    <r>
      <rPr>
        <sz val="11.5"/>
        <rFont val="Calibri"/>
        <family val="2"/>
      </rPr>
      <t>Evan</t>
    </r>
  </si>
  <si>
    <r>
      <rPr>
        <sz val="11.5"/>
        <rFont val="Calibri"/>
        <family val="2"/>
      </rPr>
      <t>Thorsson</t>
    </r>
  </si>
  <si>
    <r>
      <rPr>
        <sz val="11.5"/>
        <rFont val="Calibri"/>
        <family val="2"/>
      </rPr>
      <t>Gambler 38</t>
    </r>
  </si>
  <si>
    <r>
      <rPr>
        <sz val="11.5"/>
        <rFont val="Calibri"/>
        <family val="2"/>
      </rPr>
      <t>Cheetah</t>
    </r>
  </si>
  <si>
    <r>
      <rPr>
        <sz val="11.5"/>
        <rFont val="Calibri"/>
        <family val="2"/>
      </rPr>
      <t>Roger</t>
    </r>
  </si>
  <si>
    <r>
      <rPr>
        <sz val="11.5"/>
        <rFont val="Calibri"/>
        <family val="2"/>
      </rPr>
      <t>Ahlqvist</t>
    </r>
  </si>
  <si>
    <r>
      <rPr>
        <sz val="11.5"/>
        <rFont val="Calibri"/>
        <family val="2"/>
      </rPr>
      <t>SSFram</t>
    </r>
  </si>
  <si>
    <r>
      <rPr>
        <sz val="11.5"/>
        <rFont val="Calibri"/>
        <family val="2"/>
      </rPr>
      <t>Archambault 35</t>
    </r>
  </si>
  <si>
    <r>
      <rPr>
        <sz val="11.5"/>
        <rFont val="Calibri"/>
        <family val="2"/>
      </rPr>
      <t>Jigy</t>
    </r>
  </si>
  <si>
    <r>
      <rPr>
        <sz val="11.5"/>
        <rFont val="Calibri"/>
        <family val="2"/>
      </rPr>
      <t>Peter</t>
    </r>
  </si>
  <si>
    <r>
      <rPr>
        <sz val="11.5"/>
        <rFont val="Calibri"/>
        <family val="2"/>
      </rPr>
      <t>Lundgren</t>
    </r>
  </si>
  <si>
    <r>
      <rPr>
        <sz val="11.5"/>
        <rFont val="Calibri"/>
        <family val="2"/>
      </rPr>
      <t>Sunfast 3600</t>
    </r>
  </si>
  <si>
    <r>
      <rPr>
        <sz val="11.5"/>
        <rFont val="Calibri"/>
        <family val="2"/>
      </rPr>
      <t>LaPrimera</t>
    </r>
  </si>
  <si>
    <r>
      <rPr>
        <sz val="11.5"/>
        <rFont val="Calibri"/>
        <family val="2"/>
      </rPr>
      <t>Niklas</t>
    </r>
  </si>
  <si>
    <r>
      <rPr>
        <sz val="11.5"/>
        <rFont val="Calibri"/>
        <family val="2"/>
      </rPr>
      <t>Engblom</t>
    </r>
  </si>
  <si>
    <r>
      <rPr>
        <sz val="11.5"/>
        <rFont val="Calibri"/>
        <family val="2"/>
      </rPr>
      <t>Tess</t>
    </r>
  </si>
  <si>
    <r>
      <rPr>
        <sz val="11.5"/>
        <rFont val="Calibri"/>
        <family val="2"/>
      </rPr>
      <t>Hans</t>
    </r>
  </si>
  <si>
    <r>
      <rPr>
        <sz val="11.5"/>
        <rFont val="Calibri"/>
        <family val="2"/>
      </rPr>
      <t>Johansson</t>
    </r>
  </si>
  <si>
    <r>
      <rPr>
        <sz val="11.5"/>
        <rFont val="Calibri"/>
        <family val="2"/>
      </rPr>
      <t>Xp44</t>
    </r>
  </si>
  <si>
    <r>
      <rPr>
        <sz val="11.5"/>
        <rFont val="Calibri"/>
        <family val="2"/>
      </rPr>
      <t>BlueS</t>
    </r>
  </si>
  <si>
    <r>
      <rPr>
        <sz val="11.5"/>
        <rFont val="Calibri"/>
        <family val="2"/>
      </rPr>
      <t>Fredric</t>
    </r>
  </si>
  <si>
    <r>
      <rPr>
        <sz val="11.5"/>
        <rFont val="Calibri"/>
        <family val="2"/>
      </rPr>
      <t>Nilsson</t>
    </r>
  </si>
  <si>
    <r>
      <rPr>
        <sz val="11.5"/>
        <rFont val="Calibri"/>
        <family val="2"/>
      </rPr>
      <t>IMX 38</t>
    </r>
  </si>
  <si>
    <r>
      <rPr>
        <sz val="11.5"/>
        <rFont val="Calibri"/>
        <family val="2"/>
      </rPr>
      <t>Mind the X</t>
    </r>
  </si>
  <si>
    <r>
      <rPr>
        <sz val="11.5"/>
        <rFont val="Calibri"/>
        <family val="2"/>
      </rPr>
      <t>DEN</t>
    </r>
  </si>
  <si>
    <t>Segelnr</t>
  </si>
  <si>
    <t>Pater Noster Race 2024 ( 43 båt )</t>
  </si>
  <si>
    <r>
      <rPr>
        <sz val="11.5"/>
        <rFont val="Calibri"/>
        <family val="2"/>
      </rPr>
      <t>Vameom</t>
    </r>
  </si>
  <si>
    <r>
      <rPr>
        <sz val="11.5"/>
        <rFont val="Calibri"/>
        <family val="2"/>
      </rPr>
      <t>Fareast 28R</t>
    </r>
  </si>
  <si>
    <r>
      <rPr>
        <sz val="11.5"/>
        <rFont val="Calibri"/>
        <family val="2"/>
      </rPr>
      <t>Andreasson</t>
    </r>
  </si>
  <si>
    <r>
      <rPr>
        <sz val="11.5"/>
        <rFont val="Calibri"/>
        <family val="2"/>
      </rPr>
      <t>Ulf</t>
    </r>
  </si>
  <si>
    <t>RET</t>
  </si>
  <si>
    <r>
      <rPr>
        <b/>
        <sz val="14"/>
        <rFont val="Calibri"/>
        <family val="2"/>
      </rPr>
      <t>Natio</t>
    </r>
    <r>
      <rPr>
        <b/>
        <sz val="14"/>
        <color rgb="FF000000"/>
        <rFont val="Calibri"/>
        <family val="2"/>
      </rPr>
      <t>n</t>
    </r>
  </si>
  <si>
    <t>Namn</t>
  </si>
  <si>
    <r>
      <rPr>
        <sz val="11.5"/>
        <rFont val="Calibri"/>
        <family val="2"/>
      </rPr>
      <t>Bertil</t>
    </r>
    <r>
      <rPr>
        <sz val="11.5"/>
        <color rgb="FF000000"/>
        <rFont val="Calibri"/>
        <family val="2"/>
      </rPr>
      <t xml:space="preserve"> </t>
    </r>
  </si>
  <si>
    <t>Tommysson</t>
  </si>
  <si>
    <t>Nation</t>
  </si>
  <si>
    <t>Plats</t>
  </si>
  <si>
    <t>Jonas Granhed</t>
  </si>
  <si>
    <t>Smaragd</t>
  </si>
  <si>
    <t>0.949</t>
  </si>
  <si>
    <t>Carl Fjällman</t>
  </si>
  <si>
    <t>Melges 32 MOD</t>
  </si>
  <si>
    <t>1.145</t>
  </si>
  <si>
    <t>Per Algotsson</t>
  </si>
  <si>
    <t>Express</t>
  </si>
  <si>
    <t>0.902</t>
  </si>
  <si>
    <t>Claes Hellström</t>
  </si>
  <si>
    <t>First 36.7</t>
  </si>
  <si>
    <t>1.026</t>
  </si>
  <si>
    <t>Robert Jansson</t>
  </si>
  <si>
    <t>IF</t>
  </si>
  <si>
    <t>0.823</t>
  </si>
  <si>
    <t>Stefan Möller</t>
  </si>
  <si>
    <t>Swedestar 370</t>
  </si>
  <si>
    <t>1.044</t>
  </si>
  <si>
    <t>Joakim Eriksson</t>
  </si>
  <si>
    <t>Mikael Ekbrand</t>
  </si>
  <si>
    <t>NF</t>
  </si>
  <si>
    <t>0.905</t>
  </si>
  <si>
    <t>DNF</t>
  </si>
  <si>
    <t>resultat</t>
  </si>
  <si>
    <t>Carl</t>
  </si>
  <si>
    <t>Fjällman</t>
  </si>
  <si>
    <t>Melges 32</t>
  </si>
  <si>
    <t>1,145</t>
  </si>
  <si>
    <t>1410</t>
  </si>
  <si>
    <t>Stefan</t>
  </si>
  <si>
    <t>Möller</t>
  </si>
  <si>
    <t>KMS</t>
  </si>
  <si>
    <t>Stella</t>
  </si>
  <si>
    <t>Rebellion</t>
  </si>
  <si>
    <t>TPlac</t>
  </si>
  <si>
    <t>Skeppare</t>
  </si>
  <si>
    <t>Målgång</t>
  </si>
  <si>
    <t>Seglad</t>
  </si>
  <si>
    <t>Korr</t>
  </si>
  <si>
    <t>BKSS</t>
  </si>
  <si>
    <t>VÄSS</t>
  </si>
  <si>
    <t>SWE 11</t>
  </si>
  <si>
    <t>B&amp;R 23</t>
  </si>
  <si>
    <t>SWE 3</t>
  </si>
  <si>
    <t>Anders Dahlsjö+9</t>
  </si>
  <si>
    <t>Dominant 105</t>
  </si>
  <si>
    <t>LBS</t>
  </si>
  <si>
    <t>1.046</t>
  </si>
  <si>
    <t>LDSS</t>
  </si>
  <si>
    <t>GKSS</t>
  </si>
  <si>
    <t>SWE 211</t>
  </si>
  <si>
    <t>Jesper Folkesson</t>
  </si>
  <si>
    <t>XP-33</t>
  </si>
  <si>
    <t>1.040</t>
  </si>
  <si>
    <t>STSS</t>
  </si>
  <si>
    <t>NOR 15666</t>
  </si>
  <si>
    <t>Jon Sverre Høiden+9</t>
  </si>
  <si>
    <t>Sinergia 40</t>
  </si>
  <si>
    <t>KNS</t>
  </si>
  <si>
    <t>1.138</t>
  </si>
  <si>
    <t>LSSG</t>
  </si>
  <si>
    <t>KSSS</t>
  </si>
  <si>
    <t>SWE 332</t>
  </si>
  <si>
    <t>Lena having+6</t>
  </si>
  <si>
    <t>Corby 33</t>
  </si>
  <si>
    <t>1.053</t>
  </si>
  <si>
    <t>SWE 15</t>
  </si>
  <si>
    <t>Torkel Stillefors+2</t>
  </si>
  <si>
    <t>1.067</t>
  </si>
  <si>
    <t>SWE 393</t>
  </si>
  <si>
    <t>First 36.7 grund köl</t>
  </si>
  <si>
    <t>SWE 64</t>
  </si>
  <si>
    <t>SWE 23</t>
  </si>
  <si>
    <t>Lars Niklasson</t>
  </si>
  <si>
    <t>Dominant 95</t>
  </si>
  <si>
    <t>1.000</t>
  </si>
  <si>
    <t>ASK</t>
  </si>
  <si>
    <t>USA 435</t>
  </si>
  <si>
    <t>Ken Wisdom+3</t>
  </si>
  <si>
    <t>Arcona 435</t>
  </si>
  <si>
    <t>NYYC</t>
  </si>
  <si>
    <t>1.190</t>
  </si>
  <si>
    <t>SSVÄ</t>
  </si>
  <si>
    <t>SSSÖ</t>
  </si>
  <si>
    <t>SWE 17</t>
  </si>
  <si>
    <t>SWE 14370</t>
  </si>
  <si>
    <t>Jesper Stigberg+1</t>
  </si>
  <si>
    <t>Hobie Cat 18</t>
  </si>
  <si>
    <t>LESS</t>
  </si>
  <si>
    <t>1.205</t>
  </si>
  <si>
    <t>FRA 19</t>
  </si>
  <si>
    <t>Peter Gustafsson</t>
  </si>
  <si>
    <t>Open 7.50</t>
  </si>
  <si>
    <t>GYC</t>
  </si>
  <si>
    <t>1.110</t>
  </si>
  <si>
    <t>SWE 98</t>
  </si>
  <si>
    <t>Hans Johansson</t>
  </si>
  <si>
    <t>Xp-44</t>
  </si>
  <si>
    <t>1.198</t>
  </si>
  <si>
    <t>NOR 13697</t>
  </si>
  <si>
    <t>Erik Krister</t>
  </si>
  <si>
    <t>First 40</t>
  </si>
  <si>
    <t>SFSF</t>
  </si>
  <si>
    <t>1.133</t>
  </si>
  <si>
    <t>SWE 133</t>
  </si>
  <si>
    <t>Linus Edberg</t>
  </si>
  <si>
    <t>DBS</t>
  </si>
  <si>
    <t>SWE 666</t>
  </si>
  <si>
    <t>Lukas Andersson+3</t>
  </si>
  <si>
    <t>Melges 24</t>
  </si>
  <si>
    <t>1.037</t>
  </si>
  <si>
    <t>SWE 1410</t>
  </si>
  <si>
    <t>Jonas Caspersson</t>
  </si>
  <si>
    <t>XSS</t>
  </si>
  <si>
    <t>SWE 10533</t>
  </si>
  <si>
    <t>Evan Thorsson</t>
  </si>
  <si>
    <t>Gambler 38</t>
  </si>
  <si>
    <t>1.039</t>
  </si>
  <si>
    <t>Markus Svensson</t>
  </si>
  <si>
    <t>First 35 djup köl (Farr design 622)</t>
  </si>
  <si>
    <t>1.045</t>
  </si>
  <si>
    <t>ITA 764</t>
  </si>
  <si>
    <t>Henrik Sørensen</t>
  </si>
  <si>
    <t>SSF</t>
  </si>
  <si>
    <t>SWE 92</t>
  </si>
  <si>
    <t>Anton Larsson</t>
  </si>
  <si>
    <t>X-99</t>
  </si>
  <si>
    <t>1.012</t>
  </si>
  <si>
    <t>SWE 11131</t>
  </si>
  <si>
    <t>Peter Lundgren</t>
  </si>
  <si>
    <t>Jeanneau Sun Fast 3600</t>
  </si>
  <si>
    <t>1.077</t>
  </si>
  <si>
    <t>SWE 306</t>
  </si>
  <si>
    <t>Bertil Rohlen</t>
  </si>
  <si>
    <t>X-332</t>
  </si>
  <si>
    <t>1.014</t>
  </si>
  <si>
    <t>NOR 85</t>
  </si>
  <si>
    <t>Jørgen G. Heje</t>
  </si>
  <si>
    <t>J/111</t>
  </si>
  <si>
    <t>1.129</t>
  </si>
  <si>
    <t>SWE 586</t>
  </si>
  <si>
    <t>Anders Kellström</t>
  </si>
  <si>
    <t>1.002</t>
  </si>
  <si>
    <t>SWE 4501</t>
  </si>
  <si>
    <t>Rolf Tannergård</t>
  </si>
  <si>
    <t>Aspect 45</t>
  </si>
  <si>
    <t>1.301</t>
  </si>
  <si>
    <t>HKS</t>
  </si>
  <si>
    <t>SWE 622</t>
  </si>
  <si>
    <t>Anders Bergvall</t>
  </si>
  <si>
    <t>X-332 Sport</t>
  </si>
  <si>
    <t>SWE 16</t>
  </si>
  <si>
    <t>Bo Larsson</t>
  </si>
  <si>
    <t>XP-38</t>
  </si>
  <si>
    <t>1.086</t>
  </si>
  <si>
    <t>SWE 77</t>
  </si>
  <si>
    <t>Mats Berntsson+3</t>
  </si>
  <si>
    <t>1.006</t>
  </si>
  <si>
    <t>DEN 64</t>
  </si>
  <si>
    <t>Thomas Pedersen</t>
  </si>
  <si>
    <t>Faurby 363</t>
  </si>
  <si>
    <t>KBL</t>
  </si>
  <si>
    <t>1.022</t>
  </si>
  <si>
    <t>SWE 554</t>
  </si>
  <si>
    <t>Ulf Hagberg</t>
  </si>
  <si>
    <t>LBSK</t>
  </si>
  <si>
    <t>SWE 6</t>
  </si>
  <si>
    <t>Lars-Bertil Gustafsson</t>
  </si>
  <si>
    <t>Aspect 40</t>
  </si>
  <si>
    <t>TÄBS</t>
  </si>
  <si>
    <t>1.152</t>
  </si>
  <si>
    <t>SWE 126</t>
  </si>
  <si>
    <t>SWE 172</t>
  </si>
  <si>
    <t>Gunnar Höglind</t>
  </si>
  <si>
    <t>SWE 2</t>
  </si>
  <si>
    <t>Stefan Löwenadler Hoffsten</t>
  </si>
  <si>
    <t>Wasa 30 HR</t>
  </si>
  <si>
    <t>WSSV</t>
  </si>
  <si>
    <t>Isa Olsson+1</t>
  </si>
  <si>
    <t>Dragonfly 800 FW</t>
  </si>
  <si>
    <t>1.180</t>
  </si>
  <si>
    <t>SWE 11777</t>
  </si>
  <si>
    <t>Bo Axelsson</t>
  </si>
  <si>
    <t>Bavaria 35 Match</t>
  </si>
  <si>
    <t>SWE 703</t>
  </si>
  <si>
    <t>Håkan Larsson</t>
  </si>
  <si>
    <t>First 40.7 grund köl</t>
  </si>
  <si>
    <t>1.068</t>
  </si>
  <si>
    <t>SWE 71</t>
  </si>
  <si>
    <t>Mikael Bäckström+1</t>
  </si>
  <si>
    <t>1.082</t>
  </si>
  <si>
    <t>SWE 1</t>
  </si>
  <si>
    <t>Anders Brunström+3</t>
  </si>
  <si>
    <t>Arcona 340</t>
  </si>
  <si>
    <t>SWE 28040</t>
  </si>
  <si>
    <t>Peter Nohlin</t>
  </si>
  <si>
    <t>First 34.7</t>
  </si>
  <si>
    <t>1.027</t>
  </si>
  <si>
    <t>SWE 8</t>
  </si>
  <si>
    <t>Thord Lyrstrand</t>
  </si>
  <si>
    <t>Centerline 40</t>
  </si>
  <si>
    <t>DEN 418</t>
  </si>
  <si>
    <t>Andreas Olesen</t>
  </si>
  <si>
    <t>SWE 163</t>
  </si>
  <si>
    <t>Jörgen Rangenstedt</t>
  </si>
  <si>
    <t>1.023</t>
  </si>
  <si>
    <t>Mats Andersson+1</t>
  </si>
  <si>
    <t>Dehler 41</t>
  </si>
  <si>
    <t>Martin Tommysson</t>
  </si>
  <si>
    <t>Luffe 37</t>
  </si>
  <si>
    <t>SWE 001</t>
  </si>
  <si>
    <t>Nils Janhäll</t>
  </si>
  <si>
    <t>Mareld</t>
  </si>
  <si>
    <t>1.017</t>
  </si>
  <si>
    <t>SWE 350</t>
  </si>
  <si>
    <t>Mattias Nordin</t>
  </si>
  <si>
    <t>1.038</t>
  </si>
  <si>
    <t>SWE 1034</t>
  </si>
  <si>
    <t>Roger Ahlqvist</t>
  </si>
  <si>
    <t>Archamault 35</t>
  </si>
  <si>
    <t>1.074</t>
  </si>
  <si>
    <t>DEN 69</t>
  </si>
  <si>
    <t>Per Aage Østern</t>
  </si>
  <si>
    <t>IMX 40</t>
  </si>
  <si>
    <t>1.141</t>
  </si>
  <si>
    <t>Rickard Brånemark</t>
  </si>
  <si>
    <t>HR 57</t>
  </si>
  <si>
    <t>1.217</t>
  </si>
  <si>
    <t>SWE 12209</t>
  </si>
  <si>
    <t>Karl Nerman</t>
  </si>
  <si>
    <t>Jeanneau Sun Fast 37</t>
  </si>
  <si>
    <t>1.020</t>
  </si>
  <si>
    <t>SWE 419</t>
  </si>
  <si>
    <t>Johnie Berntsson+2</t>
  </si>
  <si>
    <t>Oceanis 46,1</t>
  </si>
  <si>
    <t>NOR 303</t>
  </si>
  <si>
    <t>Hans Christian Holst+2</t>
  </si>
  <si>
    <t>11 Metre</t>
  </si>
  <si>
    <t>1.092</t>
  </si>
  <si>
    <t>Lars Persson+3</t>
  </si>
  <si>
    <t>Elan 37 medium kol</t>
  </si>
  <si>
    <t>1.024</t>
  </si>
  <si>
    <t>SWE 125</t>
  </si>
  <si>
    <t>Hans Gustavsson+6</t>
  </si>
  <si>
    <t>Jeanneau Sun Odyssey 409</t>
  </si>
  <si>
    <t>1.049</t>
  </si>
  <si>
    <t>SWE 49</t>
  </si>
  <si>
    <t>Ulf Andreasson+2</t>
  </si>
  <si>
    <t>Fareast 28R</t>
  </si>
  <si>
    <t>1.087</t>
  </si>
  <si>
    <t>Jonathan Hertin</t>
  </si>
  <si>
    <t>1.054</t>
  </si>
  <si>
    <t>SWE 31008</t>
  </si>
  <si>
    <t>Jonas Winzell</t>
  </si>
  <si>
    <t>MC31</t>
  </si>
  <si>
    <t>1.143</t>
  </si>
  <si>
    <t>SWE 68</t>
  </si>
  <si>
    <t>Jonas Wackfelt</t>
  </si>
  <si>
    <t>Arcona 400</t>
  </si>
  <si>
    <t>1.099</t>
  </si>
  <si>
    <t>SWE 11054</t>
  </si>
  <si>
    <t>Jonas Glimdén</t>
  </si>
  <si>
    <t>SWE 81</t>
  </si>
  <si>
    <t>Niclas Ohlsson</t>
  </si>
  <si>
    <t>X-37 medium kol</t>
  </si>
  <si>
    <t>1.079</t>
  </si>
  <si>
    <t>SWE 43</t>
  </si>
  <si>
    <t>Christian Udd</t>
  </si>
  <si>
    <t>1.135</t>
  </si>
  <si>
    <t>Linn Berntsson</t>
  </si>
  <si>
    <t>M32</t>
  </si>
  <si>
    <t>1.890</t>
  </si>
  <si>
    <t>Resultatlista Hermanö Runt 2024</t>
  </si>
  <si>
    <t>Version 2, kontrollerad och slutlig, 4 aug.</t>
  </si>
  <si>
    <t>Hans Abrahamsson, 0709-743334</t>
  </si>
  <si>
    <t>Segel nr</t>
  </si>
  <si>
    <t xml:space="preserve">Jonas  </t>
  </si>
  <si>
    <t>Berntsson</t>
  </si>
  <si>
    <t>STSS, Stenungsund</t>
  </si>
  <si>
    <t>Lukas</t>
  </si>
  <si>
    <t>Andersson</t>
  </si>
  <si>
    <t>VÄSS, Vänersborg</t>
  </si>
  <si>
    <t>Jarvis</t>
  </si>
  <si>
    <t>Anton</t>
  </si>
  <si>
    <t>SS Slören</t>
  </si>
  <si>
    <t xml:space="preserve">Linus </t>
  </si>
  <si>
    <t>Edberg</t>
  </si>
  <si>
    <t>DBS, Domsand</t>
  </si>
  <si>
    <t>Spray</t>
  </si>
  <si>
    <t xml:space="preserve">Anders </t>
  </si>
  <si>
    <t>Bergvall</t>
  </si>
  <si>
    <t>KMS Nordön</t>
  </si>
  <si>
    <t>Heroix</t>
  </si>
  <si>
    <t>Jesper</t>
  </si>
  <si>
    <t>Folkesson</t>
  </si>
  <si>
    <t>Xp33</t>
  </si>
  <si>
    <t>Vindrus</t>
  </si>
  <si>
    <t>GKSS, Göteborg</t>
  </si>
  <si>
    <t xml:space="preserve">Richard </t>
  </si>
  <si>
    <t>Bergman</t>
  </si>
  <si>
    <t>LSSG, Lysekil</t>
  </si>
  <si>
    <t>Finnflyer 36</t>
  </si>
  <si>
    <t>Xo</t>
  </si>
  <si>
    <t xml:space="preserve">Pelle </t>
  </si>
  <si>
    <t>Lindell</t>
  </si>
  <si>
    <t>Archambault A31</t>
  </si>
  <si>
    <t>Ping</t>
  </si>
  <si>
    <t>Hans</t>
  </si>
  <si>
    <t>Johansson</t>
  </si>
  <si>
    <t>Xp44</t>
  </si>
  <si>
    <t>BlueS</t>
  </si>
  <si>
    <t xml:space="preserve">Stefan </t>
  </si>
  <si>
    <t>Löwenadler Hoffsten</t>
  </si>
  <si>
    <t>WSSW, Westervik</t>
  </si>
  <si>
    <t>Rödnäbba</t>
  </si>
  <si>
    <t>Lars</t>
  </si>
  <si>
    <t>Niklasson</t>
  </si>
  <si>
    <t>Kjola</t>
  </si>
  <si>
    <t xml:space="preserve">Evan  </t>
  </si>
  <si>
    <t>Thorsson</t>
  </si>
  <si>
    <t xml:space="preserve">Gambler 38 </t>
  </si>
  <si>
    <t xml:space="preserve">Cheetah </t>
  </si>
  <si>
    <t>Gunnar</t>
  </si>
  <si>
    <t>Höglind</t>
  </si>
  <si>
    <t>HKSS, Hälleviksstrand</t>
  </si>
  <si>
    <t xml:space="preserve">Ulf </t>
  </si>
  <si>
    <t xml:space="preserve">Andreasson </t>
  </si>
  <si>
    <t>Farerast 28r</t>
  </si>
  <si>
    <t xml:space="preserve">Vameom </t>
  </si>
  <si>
    <t>Eklind</t>
  </si>
  <si>
    <t>J/99</t>
  </si>
  <si>
    <t>Jippi</t>
  </si>
  <si>
    <t xml:space="preserve">Martin </t>
  </si>
  <si>
    <t>Pink Lady</t>
  </si>
  <si>
    <t>Kellström</t>
  </si>
  <si>
    <t>Xstream</t>
  </si>
  <si>
    <t>Larsson</t>
  </si>
  <si>
    <t>eXile</t>
  </si>
  <si>
    <t xml:space="preserve">Thomas </t>
  </si>
  <si>
    <t>Ottosson</t>
  </si>
  <si>
    <t>Norlin 7 metre</t>
  </si>
  <si>
    <t>Särimner</t>
  </si>
  <si>
    <t xml:space="preserve">Peter </t>
  </si>
  <si>
    <t>Lundgren</t>
  </si>
  <si>
    <t>Jeanneau Sunfast 3600</t>
  </si>
  <si>
    <t>La Primera</t>
  </si>
  <si>
    <t xml:space="preserve">Matz </t>
  </si>
  <si>
    <t>Brown</t>
  </si>
  <si>
    <t>LJSS, Ljungskile</t>
  </si>
  <si>
    <t>Omega 42</t>
  </si>
  <si>
    <t>Isadora</t>
  </si>
  <si>
    <t xml:space="preserve">Nils </t>
  </si>
  <si>
    <t>Janhäll </t>
  </si>
  <si>
    <t>Cure</t>
  </si>
  <si>
    <t xml:space="preserve">Jesper </t>
  </si>
  <si>
    <t xml:space="preserve">Gunneling </t>
  </si>
  <si>
    <t>Alltiett 35</t>
  </si>
  <si>
    <t>4, och 1</t>
  </si>
  <si>
    <t>Happy</t>
  </si>
  <si>
    <t xml:space="preserve">Lennart </t>
  </si>
  <si>
    <t>Cedenkvist</t>
  </si>
  <si>
    <t>Dehler 38 SQ</t>
  </si>
  <si>
    <t>Nattalita 2</t>
  </si>
  <si>
    <t xml:space="preserve">Johan </t>
  </si>
  <si>
    <t>Wieslander</t>
  </si>
  <si>
    <t>A31</t>
  </si>
  <si>
    <t>Pelle Lindell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</si>
</sst>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F400]h:mm:ss\ AM/PM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7"/>
      <color rgb="FF444444"/>
      <name val="Arial"/>
      <family val="2"/>
    </font>
    <font>
      <sz val="11"/>
      <name val="Calibri"/>
      <family val="2"/>
    </font>
    <font>
      <b/>
      <sz val="15.5"/>
      <color rgb="FF000000"/>
      <name val="Calibri"/>
      <family val="2"/>
    </font>
    <font>
      <b/>
      <sz val="15.5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1.5"/>
      <color rgb="FF000000"/>
      <name val="Calibri"/>
      <family val="2"/>
    </font>
    <font>
      <sz val="11.5"/>
      <name val="Calibri"/>
      <family val="2"/>
    </font>
    <font>
      <b/>
      <sz val="14"/>
      <color theme="1"/>
      <name val="Calibri"/>
      <family val="2"/>
      <scheme val="minor"/>
    </font>
    <font>
      <b/>
      <sz val="7"/>
      <color rgb="FFFFFFFF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sz val="11"/>
      <color rgb="FF444444"/>
      <name val="Calibri"/>
      <family val="2"/>
    </font>
    <font>
      <sz val="11.5"/>
      <color rgb="FF44444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305778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2" xfId="0" applyFill="1" applyBorder="1"/>
    <xf numFmtId="0" fontId="0" fillId="3" borderId="5" xfId="0" applyFill="1" applyBorder="1"/>
    <xf numFmtId="0" fontId="2" fillId="2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2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3" fillId="3" borderId="5" xfId="0" applyFont="1" applyFill="1" applyBorder="1"/>
    <xf numFmtId="49" fontId="3" fillId="3" borderId="2" xfId="0" applyNumberFormat="1" applyFont="1" applyFill="1" applyBorder="1"/>
    <xf numFmtId="49" fontId="3" fillId="3" borderId="2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left"/>
    </xf>
    <xf numFmtId="164" fontId="3" fillId="4" borderId="2" xfId="0" applyNumberFormat="1" applyFont="1" applyFill="1" applyBorder="1"/>
    <xf numFmtId="0" fontId="3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164" fontId="3" fillId="3" borderId="2" xfId="0" applyNumberFormat="1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right"/>
    </xf>
    <xf numFmtId="164" fontId="3" fillId="4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 wrapText="1"/>
    </xf>
    <xf numFmtId="0" fontId="3" fillId="3" borderId="4" xfId="0" applyFont="1" applyFill="1" applyBorder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/>
    </xf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 wrapText="1"/>
    </xf>
    <xf numFmtId="164" fontId="2" fillId="0" borderId="0" xfId="0" applyNumberFormat="1" applyFont="1"/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/>
    <xf numFmtId="164" fontId="3" fillId="4" borderId="12" xfId="0" applyNumberFormat="1" applyFont="1" applyFill="1" applyBorder="1" applyAlignment="1">
      <alignment horizontal="center"/>
    </xf>
    <xf numFmtId="0" fontId="3" fillId="3" borderId="12" xfId="0" applyFont="1" applyFill="1" applyBorder="1"/>
    <xf numFmtId="0" fontId="3" fillId="3" borderId="7" xfId="0" applyFont="1" applyFill="1" applyBorder="1"/>
    <xf numFmtId="0" fontId="3" fillId="3" borderId="7" xfId="0" applyFont="1" applyFill="1" applyBorder="1" applyAlignment="1">
      <alignment horizontal="right"/>
    </xf>
    <xf numFmtId="164" fontId="3" fillId="3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right"/>
    </xf>
    <xf numFmtId="164" fontId="3" fillId="4" borderId="9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4" xfId="0" applyNumberFormat="1" applyFont="1" applyFill="1" applyBorder="1" applyAlignment="1">
      <alignment horizontal="center"/>
    </xf>
    <xf numFmtId="0" fontId="4" fillId="0" borderId="0" xfId="0" applyFont="1"/>
    <xf numFmtId="49" fontId="3" fillId="3" borderId="7" xfId="0" applyNumberFormat="1" applyFont="1" applyFill="1" applyBorder="1" applyAlignment="1">
      <alignment horizontal="right"/>
    </xf>
    <xf numFmtId="164" fontId="0" fillId="3" borderId="7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0" fontId="3" fillId="4" borderId="12" xfId="0" applyFont="1" applyFill="1" applyBorder="1"/>
    <xf numFmtId="0" fontId="3" fillId="4" borderId="12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left"/>
    </xf>
    <xf numFmtId="164" fontId="3" fillId="4" borderId="12" xfId="0" applyNumberFormat="1" applyFont="1" applyFill="1" applyBorder="1"/>
    <xf numFmtId="0" fontId="2" fillId="0" borderId="15" xfId="0" applyFont="1" applyBorder="1"/>
    <xf numFmtId="164" fontId="2" fillId="0" borderId="15" xfId="0" applyNumberFormat="1" applyFont="1" applyBorder="1"/>
    <xf numFmtId="0" fontId="3" fillId="4" borderId="7" xfId="0" applyFont="1" applyFill="1" applyBorder="1" applyAlignment="1">
      <alignment horizontal="right"/>
    </xf>
    <xf numFmtId="164" fontId="3" fillId="4" borderId="14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4" fillId="3" borderId="1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0" xfId="0" applyFont="1" applyFill="1" applyAlignment="1">
      <alignment horizontal="center"/>
    </xf>
    <xf numFmtId="0" fontId="2" fillId="0" borderId="2" xfId="0" applyFont="1" applyBorder="1"/>
    <xf numFmtId="0" fontId="4" fillId="0" borderId="4" xfId="0" applyFont="1" applyBorder="1"/>
    <xf numFmtId="0" fontId="2" fillId="3" borderId="0" xfId="0" applyFont="1" applyFill="1" applyAlignment="1">
      <alignment horizontal="center"/>
    </xf>
    <xf numFmtId="0" fontId="2" fillId="0" borderId="4" xfId="0" applyFont="1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left"/>
    </xf>
    <xf numFmtId="164" fontId="0" fillId="0" borderId="16" xfId="0" applyNumberFormat="1" applyBorder="1" applyAlignment="1">
      <alignment horizontal="center"/>
    </xf>
    <xf numFmtId="0" fontId="3" fillId="0" borderId="16" xfId="1" applyFont="1" applyBorder="1"/>
    <xf numFmtId="0" fontId="3" fillId="0" borderId="16" xfId="1" applyFont="1" applyBorder="1" applyAlignment="1">
      <alignment horizontal="left"/>
    </xf>
    <xf numFmtId="0" fontId="3" fillId="0" borderId="16" xfId="1" applyFont="1" applyBorder="1" applyAlignment="1">
      <alignment horizontal="center"/>
    </xf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164" fontId="3" fillId="0" borderId="16" xfId="0" applyNumberFormat="1" applyFont="1" applyBorder="1" applyAlignment="1">
      <alignment horizontal="center"/>
    </xf>
    <xf numFmtId="0" fontId="4" fillId="0" borderId="12" xfId="0" applyFont="1" applyBorder="1"/>
    <xf numFmtId="0" fontId="2" fillId="0" borderId="12" xfId="0" applyFont="1" applyBorder="1"/>
    <xf numFmtId="0" fontId="4" fillId="0" borderId="6" xfId="0" applyFont="1" applyBorder="1"/>
    <xf numFmtId="0" fontId="2" fillId="0" borderId="6" xfId="0" applyFont="1" applyBorder="1"/>
    <xf numFmtId="0" fontId="1" fillId="0" borderId="16" xfId="0" applyFont="1" applyBorder="1"/>
    <xf numFmtId="0" fontId="6" fillId="6" borderId="0" xfId="0" applyFont="1" applyFill="1" applyAlignment="1">
      <alignment vertical="top"/>
    </xf>
    <xf numFmtId="0" fontId="6" fillId="5" borderId="0" xfId="0" applyFont="1" applyFill="1" applyAlignment="1">
      <alignment vertical="top"/>
    </xf>
    <xf numFmtId="164" fontId="4" fillId="3" borderId="14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164" fontId="4" fillId="3" borderId="2" xfId="0" applyNumberFormat="1" applyFont="1" applyFill="1" applyBorder="1" applyAlignment="1">
      <alignment horizontal="right"/>
    </xf>
    <xf numFmtId="0" fontId="0" fillId="0" borderId="16" xfId="0" applyBorder="1" applyAlignment="1">
      <alignment horizontal="left" vertical="top" wrapText="1"/>
    </xf>
    <xf numFmtId="0" fontId="10" fillId="0" borderId="1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164" fontId="12" fillId="0" borderId="16" xfId="0" applyNumberFormat="1" applyFont="1" applyBorder="1" applyAlignment="1">
      <alignment horizontal="right" vertical="center" wrapText="1"/>
    </xf>
    <xf numFmtId="1" fontId="12" fillId="0" borderId="16" xfId="0" applyNumberFormat="1" applyFont="1" applyBorder="1" applyAlignment="1">
      <alignment horizontal="right" vertical="center" wrapText="1"/>
    </xf>
    <xf numFmtId="2" fontId="12" fillId="0" borderId="1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right" vertical="center" wrapText="1"/>
    </xf>
    <xf numFmtId="0" fontId="14" fillId="0" borderId="16" xfId="0" applyFont="1" applyBorder="1"/>
    <xf numFmtId="0" fontId="12" fillId="0" borderId="16" xfId="0" applyFont="1" applyBorder="1" applyAlignment="1">
      <alignment horizontal="right" vertical="center" wrapText="1"/>
    </xf>
    <xf numFmtId="0" fontId="2" fillId="7" borderId="0" xfId="0" applyFont="1" applyFill="1"/>
    <xf numFmtId="0" fontId="3" fillId="7" borderId="5" xfId="0" applyFont="1" applyFill="1" applyBorder="1" applyAlignment="1">
      <alignment horizontal="right"/>
    </xf>
    <xf numFmtId="0" fontId="3" fillId="7" borderId="5" xfId="0" applyFont="1" applyFill="1" applyBorder="1"/>
    <xf numFmtId="0" fontId="7" fillId="7" borderId="2" xfId="0" applyFont="1" applyFill="1" applyBorder="1" applyAlignment="1">
      <alignment vertical="top"/>
    </xf>
    <xf numFmtId="0" fontId="3" fillId="8" borderId="2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/>
    </xf>
    <xf numFmtId="0" fontId="3" fillId="7" borderId="16" xfId="0" applyFont="1" applyFill="1" applyBorder="1"/>
    <xf numFmtId="0" fontId="3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left"/>
    </xf>
    <xf numFmtId="49" fontId="3" fillId="7" borderId="16" xfId="0" applyNumberFormat="1" applyFont="1" applyFill="1" applyBorder="1"/>
    <xf numFmtId="49" fontId="3" fillId="7" borderId="16" xfId="0" applyNumberFormat="1" applyFont="1" applyFill="1" applyBorder="1" applyAlignment="1">
      <alignment horizontal="right"/>
    </xf>
    <xf numFmtId="0" fontId="0" fillId="7" borderId="16" xfId="0" applyFill="1" applyBorder="1"/>
    <xf numFmtId="0" fontId="3" fillId="8" borderId="16" xfId="0" applyFont="1" applyFill="1" applyBorder="1"/>
    <xf numFmtId="0" fontId="3" fillId="8" borderId="16" xfId="0" applyFont="1" applyFill="1" applyBorder="1" applyAlignment="1">
      <alignment horizontal="right"/>
    </xf>
    <xf numFmtId="0" fontId="3" fillId="8" borderId="16" xfId="0" applyFont="1" applyFill="1" applyBorder="1" applyAlignment="1">
      <alignment horizontal="left"/>
    </xf>
    <xf numFmtId="0" fontId="3" fillId="7" borderId="19" xfId="0" applyFont="1" applyFill="1" applyBorder="1"/>
    <xf numFmtId="0" fontId="13" fillId="0" borderId="16" xfId="0" applyFont="1" applyBorder="1" applyAlignment="1">
      <alignment horizontal="left" vertical="center" wrapText="1"/>
    </xf>
    <xf numFmtId="0" fontId="2" fillId="7" borderId="0" xfId="0" applyFont="1" applyFill="1" applyAlignment="1">
      <alignment horizontal="left"/>
    </xf>
    <xf numFmtId="49" fontId="3" fillId="7" borderId="2" xfId="0" applyNumberFormat="1" applyFont="1" applyFill="1" applyBorder="1" applyAlignment="1">
      <alignment horizontal="left"/>
    </xf>
    <xf numFmtId="0" fontId="7" fillId="7" borderId="2" xfId="0" applyFont="1" applyFill="1" applyBorder="1" applyAlignment="1">
      <alignment horizontal="left" vertical="top"/>
    </xf>
    <xf numFmtId="49" fontId="3" fillId="7" borderId="16" xfId="0" applyNumberFormat="1" applyFont="1" applyFill="1" applyBorder="1" applyAlignment="1">
      <alignment horizontal="left"/>
    </xf>
    <xf numFmtId="0" fontId="0" fillId="7" borderId="16" xfId="0" applyFill="1" applyBorder="1" applyAlignment="1">
      <alignment horizontal="left"/>
    </xf>
    <xf numFmtId="0" fontId="3" fillId="7" borderId="19" xfId="0" applyFont="1" applyFill="1" applyBorder="1" applyAlignment="1">
      <alignment horizontal="left"/>
    </xf>
    <xf numFmtId="0" fontId="1" fillId="0" borderId="17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0" fillId="0" borderId="22" xfId="0" applyBorder="1" applyAlignment="1">
      <alignment wrapText="1"/>
    </xf>
    <xf numFmtId="0" fontId="0" fillId="0" borderId="22" xfId="0" applyBorder="1" applyAlignment="1">
      <alignment horizontal="center" wrapText="1"/>
    </xf>
    <xf numFmtId="21" fontId="0" fillId="0" borderId="22" xfId="0" applyNumberFormat="1" applyBorder="1" applyAlignment="1">
      <alignment horizontal="center" wrapText="1"/>
    </xf>
    <xf numFmtId="21" fontId="1" fillId="0" borderId="22" xfId="0" applyNumberFormat="1" applyFont="1" applyBorder="1" applyAlignment="1">
      <alignment horizontal="center" wrapText="1"/>
    </xf>
    <xf numFmtId="1" fontId="3" fillId="7" borderId="2" xfId="0" applyNumberFormat="1" applyFont="1" applyFill="1" applyBorder="1" applyAlignment="1">
      <alignment horizontal="right"/>
    </xf>
    <xf numFmtId="1" fontId="7" fillId="7" borderId="2" xfId="0" applyNumberFormat="1" applyFont="1" applyFill="1" applyBorder="1" applyAlignment="1">
      <alignment horizontal="right" vertical="top"/>
    </xf>
    <xf numFmtId="1" fontId="7" fillId="7" borderId="2" xfId="0" applyNumberFormat="1" applyFont="1" applyFill="1" applyBorder="1" applyAlignment="1">
      <alignment vertical="top"/>
    </xf>
    <xf numFmtId="1" fontId="3" fillId="7" borderId="2" xfId="0" applyNumberFormat="1" applyFont="1" applyFill="1" applyBorder="1"/>
    <xf numFmtId="1" fontId="3" fillId="8" borderId="2" xfId="0" applyNumberFormat="1" applyFont="1" applyFill="1" applyBorder="1"/>
    <xf numFmtId="1" fontId="3" fillId="7" borderId="2" xfId="0" applyNumberFormat="1" applyFont="1" applyFill="1" applyBorder="1" applyAlignment="1">
      <alignment horizontal="left" vertical="center" wrapText="1"/>
    </xf>
    <xf numFmtId="1" fontId="3" fillId="7" borderId="16" xfId="0" applyNumberFormat="1" applyFont="1" applyFill="1" applyBorder="1" applyAlignment="1">
      <alignment horizontal="left" vertical="center" wrapText="1"/>
    </xf>
    <xf numFmtId="1" fontId="3" fillId="7" borderId="16" xfId="0" applyNumberFormat="1" applyFont="1" applyFill="1" applyBorder="1"/>
    <xf numFmtId="1" fontId="0" fillId="7" borderId="16" xfId="0" applyNumberFormat="1" applyFill="1" applyBorder="1"/>
    <xf numFmtId="1" fontId="3" fillId="8" borderId="16" xfId="0" applyNumberFormat="1" applyFont="1" applyFill="1" applyBorder="1"/>
    <xf numFmtId="1" fontId="3" fillId="7" borderId="19" xfId="0" applyNumberFormat="1" applyFont="1" applyFill="1" applyBorder="1"/>
    <xf numFmtId="1" fontId="2" fillId="7" borderId="0" xfId="0" applyNumberFormat="1" applyFont="1" applyFill="1"/>
    <xf numFmtId="0" fontId="15" fillId="9" borderId="0" xfId="0" applyFont="1" applyFill="1" applyAlignment="1">
      <alignment vertical="top"/>
    </xf>
    <xf numFmtId="21" fontId="6" fillId="5" borderId="0" xfId="0" applyNumberFormat="1" applyFont="1" applyFill="1" applyAlignment="1">
      <alignment vertical="top"/>
    </xf>
    <xf numFmtId="21" fontId="6" fillId="6" borderId="0" xfId="0" applyNumberFormat="1" applyFont="1" applyFill="1" applyAlignment="1">
      <alignment vertical="top"/>
    </xf>
    <xf numFmtId="0" fontId="16" fillId="0" borderId="0" xfId="1" applyFont="1" applyAlignment="1">
      <alignment horizontal="left"/>
    </xf>
    <xf numFmtId="0" fontId="5" fillId="0" borderId="0" xfId="1"/>
    <xf numFmtId="0" fontId="5" fillId="0" borderId="0" xfId="1" applyAlignment="1">
      <alignment horizontal="left"/>
    </xf>
    <xf numFmtId="0" fontId="5" fillId="0" borderId="0" xfId="1" applyAlignment="1">
      <alignment horizontal="center"/>
    </xf>
    <xf numFmtId="0" fontId="17" fillId="0" borderId="0" xfId="1" applyFont="1" applyAlignment="1">
      <alignment horizontal="center"/>
    </xf>
    <xf numFmtId="0" fontId="5" fillId="0" borderId="0" xfId="1" quotePrefix="1"/>
    <xf numFmtId="0" fontId="5" fillId="10" borderId="0" xfId="1" applyFill="1" applyAlignment="1">
      <alignment horizontal="left"/>
    </xf>
    <xf numFmtId="0" fontId="17" fillId="0" borderId="0" xfId="1" applyFont="1"/>
    <xf numFmtId="0" fontId="17" fillId="0" borderId="0" xfId="1" applyFont="1" applyAlignment="1">
      <alignment horizontal="left"/>
    </xf>
    <xf numFmtId="1" fontId="3" fillId="0" borderId="16" xfId="1" applyNumberFormat="1" applyFont="1" applyBorder="1" applyAlignment="1">
      <alignment horizontal="center"/>
    </xf>
    <xf numFmtId="49" fontId="3" fillId="0" borderId="16" xfId="1" applyNumberFormat="1" applyFont="1" applyBorder="1" applyAlignment="1">
      <alignment horizontal="left"/>
    </xf>
    <xf numFmtId="1" fontId="3" fillId="0" borderId="1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" fontId="3" fillId="0" borderId="0" xfId="1" applyNumberFormat="1" applyFont="1" applyAlignment="1">
      <alignment horizontal="center"/>
    </xf>
    <xf numFmtId="0" fontId="7" fillId="7" borderId="5" xfId="0" applyFont="1" applyFill="1" applyBorder="1" applyAlignment="1">
      <alignment horizontal="right" vertical="top"/>
    </xf>
    <xf numFmtId="0" fontId="7" fillId="7" borderId="5" xfId="0" applyFont="1" applyFill="1" applyBorder="1" applyAlignment="1">
      <alignment vertical="top"/>
    </xf>
    <xf numFmtId="49" fontId="3" fillId="7" borderId="5" xfId="0" applyNumberFormat="1" applyFont="1" applyFill="1" applyBorder="1"/>
    <xf numFmtId="0" fontId="3" fillId="7" borderId="18" xfId="0" applyFont="1" applyFill="1" applyBorder="1"/>
    <xf numFmtId="49" fontId="3" fillId="7" borderId="18" xfId="0" applyNumberFormat="1" applyFont="1" applyFill="1" applyBorder="1"/>
    <xf numFmtId="0" fontId="7" fillId="7" borderId="9" xfId="0" applyFont="1" applyFill="1" applyBorder="1" applyAlignment="1">
      <alignment horizontal="right" vertical="top"/>
    </xf>
    <xf numFmtId="0" fontId="3" fillId="7" borderId="9" xfId="0" applyFont="1" applyFill="1" applyBorder="1" applyAlignment="1">
      <alignment horizontal="right"/>
    </xf>
    <xf numFmtId="0" fontId="7" fillId="7" borderId="9" xfId="0" applyFont="1" applyFill="1" applyBorder="1" applyAlignment="1">
      <alignment vertical="top"/>
    </xf>
    <xf numFmtId="0" fontId="3" fillId="7" borderId="9" xfId="0" applyFont="1" applyFill="1" applyBorder="1"/>
    <xf numFmtId="0" fontId="3" fillId="8" borderId="9" xfId="0" applyFont="1" applyFill="1" applyBorder="1" applyAlignment="1">
      <alignment horizontal="left"/>
    </xf>
    <xf numFmtId="0" fontId="3" fillId="7" borderId="9" xfId="0" applyFont="1" applyFill="1" applyBorder="1" applyAlignment="1">
      <alignment horizontal="left"/>
    </xf>
    <xf numFmtId="49" fontId="3" fillId="7" borderId="9" xfId="0" applyNumberFormat="1" applyFont="1" applyFill="1" applyBorder="1"/>
    <xf numFmtId="0" fontId="3" fillId="7" borderId="23" xfId="0" applyFont="1" applyFill="1" applyBorder="1" applyAlignment="1">
      <alignment horizontal="left"/>
    </xf>
    <xf numFmtId="0" fontId="3" fillId="7" borderId="23" xfId="0" applyFont="1" applyFill="1" applyBorder="1"/>
    <xf numFmtId="49" fontId="3" fillId="7" borderId="23" xfId="0" applyNumberFormat="1" applyFont="1" applyFill="1" applyBorder="1"/>
    <xf numFmtId="0" fontId="6" fillId="5" borderId="16" xfId="0" applyFont="1" applyFill="1" applyBorder="1" applyAlignment="1">
      <alignment vertical="top"/>
    </xf>
    <xf numFmtId="0" fontId="6" fillId="6" borderId="16" xfId="0" applyFont="1" applyFill="1" applyBorder="1" applyAlignment="1">
      <alignment vertical="top"/>
    </xf>
    <xf numFmtId="0" fontId="18" fillId="5" borderId="16" xfId="0" applyFont="1" applyFill="1" applyBorder="1" applyAlignment="1">
      <alignment vertical="top"/>
    </xf>
    <xf numFmtId="0" fontId="18" fillId="6" borderId="16" xfId="0" applyFont="1" applyFill="1" applyBorder="1" applyAlignment="1">
      <alignment vertical="top"/>
    </xf>
    <xf numFmtId="164" fontId="3" fillId="3" borderId="8" xfId="0" applyNumberFormat="1" applyFont="1" applyFill="1" applyBorder="1"/>
    <xf numFmtId="164" fontId="4" fillId="3" borderId="4" xfId="0" applyNumberFormat="1" applyFont="1" applyFill="1" applyBorder="1"/>
    <xf numFmtId="164" fontId="3" fillId="3" borderId="4" xfId="0" applyNumberFormat="1" applyFont="1" applyFill="1" applyBorder="1"/>
    <xf numFmtId="164" fontId="3" fillId="3" borderId="2" xfId="0" applyNumberFormat="1" applyFont="1" applyFill="1" applyBorder="1"/>
    <xf numFmtId="164" fontId="0" fillId="3" borderId="4" xfId="0" applyNumberFormat="1" applyFill="1" applyBorder="1"/>
    <xf numFmtId="164" fontId="3" fillId="3" borderId="12" xfId="0" applyNumberFormat="1" applyFont="1" applyFill="1" applyBorder="1"/>
    <xf numFmtId="164" fontId="2" fillId="3" borderId="6" xfId="0" applyNumberFormat="1" applyFont="1" applyFill="1" applyBorder="1"/>
    <xf numFmtId="0" fontId="3" fillId="7" borderId="6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0" fillId="0" borderId="18" xfId="0" applyBorder="1"/>
    <xf numFmtId="0" fontId="12" fillId="0" borderId="18" xfId="0" applyFont="1" applyBorder="1" applyAlignment="1">
      <alignment horizontal="left" vertical="center" wrapText="1"/>
    </xf>
    <xf numFmtId="0" fontId="7" fillId="7" borderId="16" xfId="0" applyFont="1" applyFill="1" applyBorder="1" applyAlignment="1">
      <alignment vertical="top"/>
    </xf>
    <xf numFmtId="0" fontId="0" fillId="0" borderId="5" xfId="0" applyBorder="1"/>
    <xf numFmtId="0" fontId="12" fillId="0" borderId="6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/>
    </xf>
    <xf numFmtId="0" fontId="12" fillId="0" borderId="10" xfId="0" applyFont="1" applyBorder="1" applyAlignment="1">
      <alignment horizontal="left" vertical="center" wrapText="1"/>
    </xf>
    <xf numFmtId="164" fontId="12" fillId="0" borderId="6" xfId="0" applyNumberFormat="1" applyFont="1" applyBorder="1" applyAlignment="1">
      <alignment horizontal="righ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7" fillId="7" borderId="16" xfId="0" applyFont="1" applyFill="1" applyBorder="1" applyAlignment="1">
      <alignment horizontal="left" vertical="top"/>
    </xf>
    <xf numFmtId="1" fontId="3" fillId="7" borderId="16" xfId="0" applyNumberFormat="1" applyFont="1" applyFill="1" applyBorder="1" applyAlignment="1">
      <alignment horizontal="right"/>
    </xf>
    <xf numFmtId="1" fontId="7" fillId="7" borderId="16" xfId="0" applyNumberFormat="1" applyFont="1" applyFill="1" applyBorder="1" applyAlignment="1">
      <alignment vertical="top"/>
    </xf>
    <xf numFmtId="1" fontId="12" fillId="0" borderId="6" xfId="0" applyNumberFormat="1" applyFont="1" applyBorder="1" applyAlignment="1">
      <alignment horizontal="right" vertical="center" wrapText="1"/>
    </xf>
    <xf numFmtId="1" fontId="2" fillId="2" borderId="16" xfId="0" applyNumberFormat="1" applyFont="1" applyFill="1" applyBorder="1" applyAlignment="1">
      <alignment horizontal="left"/>
    </xf>
    <xf numFmtId="164" fontId="4" fillId="3" borderId="14" xfId="0" applyNumberFormat="1" applyFont="1" applyFill="1" applyBorder="1" applyAlignment="1">
      <alignment horizontal="right"/>
    </xf>
    <xf numFmtId="164" fontId="3" fillId="3" borderId="6" xfId="0" applyNumberFormat="1" applyFont="1" applyFill="1" applyBorder="1" applyAlignment="1">
      <alignment horizontal="right"/>
    </xf>
    <xf numFmtId="164" fontId="4" fillId="3" borderId="8" xfId="0" applyNumberFormat="1" applyFont="1" applyFill="1" applyBorder="1"/>
    <xf numFmtId="164" fontId="3" fillId="3" borderId="6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164" fontId="4" fillId="3" borderId="6" xfId="0" applyNumberFormat="1" applyFont="1" applyFill="1" applyBorder="1"/>
    <xf numFmtId="164" fontId="4" fillId="3" borderId="12" xfId="0" applyNumberFormat="1" applyFont="1" applyFill="1" applyBorder="1"/>
    <xf numFmtId="0" fontId="3" fillId="3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2" fillId="0" borderId="5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/>
    </xf>
    <xf numFmtId="0" fontId="3" fillId="8" borderId="18" xfId="0" applyFont="1" applyFill="1" applyBorder="1" applyAlignment="1">
      <alignment horizontal="left"/>
    </xf>
    <xf numFmtId="0" fontId="18" fillId="6" borderId="2" xfId="0" applyFont="1" applyFill="1" applyBorder="1" applyAlignment="1">
      <alignment vertical="top"/>
    </xf>
    <xf numFmtId="0" fontId="6" fillId="6" borderId="2" xfId="0" applyFont="1" applyFill="1" applyBorder="1" applyAlignment="1">
      <alignment vertical="top"/>
    </xf>
    <xf numFmtId="0" fontId="3" fillId="8" borderId="23" xfId="0" applyFont="1" applyFill="1" applyBorder="1" applyAlignment="1">
      <alignment horizontal="left"/>
    </xf>
    <xf numFmtId="1" fontId="3" fillId="8" borderId="16" xfId="0" applyNumberFormat="1" applyFont="1" applyFill="1" applyBorder="1" applyAlignment="1">
      <alignment horizontal="right"/>
    </xf>
    <xf numFmtId="164" fontId="3" fillId="3" borderId="14" xfId="0" applyNumberFormat="1" applyFont="1" applyFill="1" applyBorder="1" applyAlignment="1">
      <alignment horizontal="right"/>
    </xf>
    <xf numFmtId="0" fontId="19" fillId="5" borderId="16" xfId="0" applyFont="1" applyFill="1" applyBorder="1" applyAlignment="1">
      <alignment vertical="top"/>
    </xf>
    <xf numFmtId="0" fontId="19" fillId="5" borderId="16" xfId="0" applyFont="1" applyFill="1" applyBorder="1" applyAlignment="1">
      <alignment horizontal="right" vertical="top"/>
    </xf>
    <xf numFmtId="0" fontId="6" fillId="6" borderId="16" xfId="0" applyFont="1" applyFill="1" applyBorder="1" applyAlignment="1">
      <alignment horizontal="right" vertical="top"/>
    </xf>
    <xf numFmtId="0" fontId="6" fillId="6" borderId="2" xfId="0" applyFont="1" applyFill="1" applyBorder="1" applyAlignment="1">
      <alignment horizontal="right" vertical="top"/>
    </xf>
    <xf numFmtId="0" fontId="6" fillId="5" borderId="16" xfId="0" applyFont="1" applyFill="1" applyBorder="1" applyAlignment="1">
      <alignment horizontal="right" vertical="top"/>
    </xf>
    <xf numFmtId="164" fontId="0" fillId="0" borderId="16" xfId="0" applyNumberFormat="1" applyBorder="1" applyAlignment="1">
      <alignment horizontal="right"/>
    </xf>
    <xf numFmtId="0" fontId="9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</cellXfs>
  <cellStyles count="2">
    <cellStyle name="Normal" xfId="0" builtinId="0"/>
    <cellStyle name="Normal 2 3 2" xfId="1" xr:uid="{0FCBF20F-C544-4B71-870C-78C6593EECEC}"/>
  </cellStyles>
  <dxfs count="0"/>
  <tableStyles count="0" defaultTableStyle="TableStyleMedium2" defaultPivotStyle="PivotStyleLight16"/>
  <colors>
    <mruColors>
      <color rgb="FFCCECFF"/>
      <color rgb="FFFFFF99"/>
      <color rgb="FFFFFF66"/>
      <color rgb="FF99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8"/>
  <sheetViews>
    <sheetView tabSelected="1" zoomScaleNormal="100" workbookViewId="0">
      <selection activeCell="P1" sqref="P1"/>
    </sheetView>
  </sheetViews>
  <sheetFormatPr defaultColWidth="9.140625" defaultRowHeight="15" x14ac:dyDescent="0.25"/>
  <cols>
    <col min="1" max="1" width="4.7109375" style="113" customWidth="1"/>
    <col min="2" max="2" width="9" style="113" customWidth="1"/>
    <col min="3" max="3" width="19.5703125" style="113" customWidth="1"/>
    <col min="4" max="4" width="17.85546875" style="113" customWidth="1"/>
    <col min="5" max="5" width="9.7109375" style="113" customWidth="1"/>
    <col min="6" max="6" width="22.42578125" style="113" customWidth="1"/>
    <col min="7" max="7" width="15.42578125" style="113" customWidth="1"/>
    <col min="8" max="8" width="10.140625" style="130" customWidth="1"/>
    <col min="9" max="9" width="8.28515625" style="155" customWidth="1"/>
    <col min="10" max="10" width="7.7109375" style="18" customWidth="1"/>
    <col min="11" max="11" width="7.7109375" style="12" customWidth="1"/>
    <col min="12" max="16" width="7.7109375" style="18" customWidth="1"/>
    <col min="17" max="24" width="9.140625" style="10" hidden="1" customWidth="1"/>
    <col min="25" max="16384" width="9.140625" style="10"/>
  </cols>
  <sheetData>
    <row r="1" spans="1:26" s="52" customFormat="1" ht="15.75" thickBot="1" x14ac:dyDescent="0.3">
      <c r="A1" s="202" t="s">
        <v>0</v>
      </c>
      <c r="B1" s="208" t="s">
        <v>116</v>
      </c>
      <c r="C1" s="208"/>
      <c r="D1" s="208" t="s">
        <v>5</v>
      </c>
      <c r="E1" s="208" t="s">
        <v>15</v>
      </c>
      <c r="F1" s="208" t="s">
        <v>23</v>
      </c>
      <c r="G1" s="208" t="s">
        <v>3</v>
      </c>
      <c r="H1" s="208" t="s">
        <v>119</v>
      </c>
      <c r="I1" s="217" t="s">
        <v>108</v>
      </c>
      <c r="J1" s="231" t="s">
        <v>8</v>
      </c>
      <c r="K1" s="222" t="s">
        <v>7</v>
      </c>
      <c r="L1" s="223" t="s">
        <v>9</v>
      </c>
      <c r="M1" s="222" t="s">
        <v>21</v>
      </c>
      <c r="N1" s="222" t="s">
        <v>10</v>
      </c>
      <c r="O1" s="222" t="s">
        <v>22</v>
      </c>
      <c r="P1" s="222" t="s">
        <v>12</v>
      </c>
      <c r="Q1" s="10"/>
      <c r="R1" s="227" t="s">
        <v>6</v>
      </c>
      <c r="S1" s="227" t="s">
        <v>7</v>
      </c>
      <c r="T1" s="227" t="s">
        <v>8</v>
      </c>
      <c r="U1" s="227" t="s">
        <v>9</v>
      </c>
      <c r="V1" s="227" t="s">
        <v>10</v>
      </c>
      <c r="W1" s="227" t="s">
        <v>11</v>
      </c>
      <c r="X1" s="227" t="s">
        <v>12</v>
      </c>
    </row>
    <row r="2" spans="1:26" ht="15.75" thickBot="1" x14ac:dyDescent="0.3">
      <c r="A2" s="201">
        <v>1</v>
      </c>
      <c r="B2" s="207" t="s">
        <v>49</v>
      </c>
      <c r="C2" s="209" t="s">
        <v>50</v>
      </c>
      <c r="D2" s="207" t="s">
        <v>51</v>
      </c>
      <c r="E2" s="210">
        <v>1.0349999999999999</v>
      </c>
      <c r="F2" s="207" t="s">
        <v>52</v>
      </c>
      <c r="G2" s="207" t="s">
        <v>53</v>
      </c>
      <c r="H2" s="207" t="s">
        <v>38</v>
      </c>
      <c r="I2" s="216">
        <v>21</v>
      </c>
      <c r="J2" s="219"/>
      <c r="K2" s="221">
        <f>SUM(PaterN!J9)</f>
        <v>9.3023255813953487E-2</v>
      </c>
      <c r="L2" s="221">
        <f>SUM(HermÖ!J14)</f>
        <v>0.16981132075471697</v>
      </c>
      <c r="M2" s="224">
        <v>1.5</v>
      </c>
      <c r="N2" s="221">
        <f>SUM('Tjörn runt'!J3)</f>
        <v>3.4653465346534656E-2</v>
      </c>
      <c r="O2" s="224">
        <v>1.5</v>
      </c>
      <c r="P2" s="200">
        <f t="shared" ref="P2:P33" si="0">SUM(K2:O2)-3</f>
        <v>0.29748804191520506</v>
      </c>
      <c r="Q2" s="10">
        <f t="shared" ref="Q2:Q7" si="1">P2-X2</f>
        <v>-33.702511958084798</v>
      </c>
      <c r="R2" s="226">
        <v>9</v>
      </c>
      <c r="S2" s="226">
        <v>7</v>
      </c>
      <c r="T2" s="226"/>
      <c r="U2" s="226">
        <v>8</v>
      </c>
      <c r="V2" s="226"/>
      <c r="W2" s="226">
        <v>10</v>
      </c>
      <c r="X2" s="45">
        <f t="shared" ref="X2:X7" si="2">SUM(R2:W2)</f>
        <v>34</v>
      </c>
    </row>
    <row r="3" spans="1:26" ht="15.75" thickBot="1" x14ac:dyDescent="0.3">
      <c r="A3" s="201">
        <v>2</v>
      </c>
      <c r="B3" s="103" t="s">
        <v>54</v>
      </c>
      <c r="C3" s="103" t="s">
        <v>55</v>
      </c>
      <c r="D3" s="103" t="s">
        <v>56</v>
      </c>
      <c r="E3" s="105">
        <v>1</v>
      </c>
      <c r="F3" s="103" t="s">
        <v>57</v>
      </c>
      <c r="G3" s="101" t="s">
        <v>438</v>
      </c>
      <c r="H3" s="103" t="s">
        <v>38</v>
      </c>
      <c r="I3" s="105">
        <v>23</v>
      </c>
      <c r="J3" s="98"/>
      <c r="K3" s="194">
        <f>SUM(PaterN!J10)</f>
        <v>0.11627906976744186</v>
      </c>
      <c r="L3" s="196">
        <f>SUM(HermÖ!J19)</f>
        <v>0.35849056603773582</v>
      </c>
      <c r="M3" s="195">
        <v>1.5</v>
      </c>
      <c r="N3" s="196">
        <f>SUM('Tjörn runt'!J8)</f>
        <v>0.12871287128712872</v>
      </c>
      <c r="O3" s="224">
        <v>1.5</v>
      </c>
      <c r="P3" s="200">
        <f t="shared" si="0"/>
        <v>0.60348250709230644</v>
      </c>
      <c r="Q3" s="10">
        <f t="shared" si="1"/>
        <v>-238.39651749290769</v>
      </c>
      <c r="R3" s="19"/>
      <c r="S3" s="19">
        <v>4</v>
      </c>
      <c r="T3" s="19">
        <v>34</v>
      </c>
      <c r="U3" s="19"/>
      <c r="V3" s="19">
        <v>77</v>
      </c>
      <c r="W3" s="19">
        <v>124</v>
      </c>
      <c r="X3" s="20">
        <f t="shared" si="2"/>
        <v>239</v>
      </c>
      <c r="Y3" s="36"/>
    </row>
    <row r="4" spans="1:26" ht="15.75" thickBot="1" x14ac:dyDescent="0.3">
      <c r="A4" s="201">
        <v>3</v>
      </c>
      <c r="B4" s="103" t="s">
        <v>58</v>
      </c>
      <c r="C4" s="103" t="s">
        <v>59</v>
      </c>
      <c r="D4" s="103" t="s">
        <v>60</v>
      </c>
      <c r="E4" s="104">
        <v>1.026</v>
      </c>
      <c r="F4" s="103" t="s">
        <v>61</v>
      </c>
      <c r="G4" s="103" t="s">
        <v>62</v>
      </c>
      <c r="H4" s="103" t="s">
        <v>38</v>
      </c>
      <c r="I4" s="105">
        <v>393</v>
      </c>
      <c r="J4" s="99"/>
      <c r="K4" s="194">
        <f>SUM(PaterN!J11)</f>
        <v>0.13953488372093023</v>
      </c>
      <c r="L4" s="195">
        <v>1.5</v>
      </c>
      <c r="M4" s="198">
        <f>SUM(Nordön!J11)</f>
        <v>0.5</v>
      </c>
      <c r="N4" s="197">
        <f>SUM('Tjörn runt'!J7)</f>
        <v>9.9009900990099015E-2</v>
      </c>
      <c r="O4" s="224">
        <v>1.5</v>
      </c>
      <c r="P4" s="200">
        <f t="shared" si="0"/>
        <v>0.73854478471102958</v>
      </c>
      <c r="Q4" s="10">
        <f t="shared" si="1"/>
        <v>-163.26145521528898</v>
      </c>
      <c r="R4" s="8">
        <v>10</v>
      </c>
      <c r="S4" s="8"/>
      <c r="T4" s="8">
        <v>26</v>
      </c>
      <c r="U4" s="8"/>
      <c r="V4" s="8">
        <v>124</v>
      </c>
      <c r="W4" s="8">
        <v>4</v>
      </c>
      <c r="X4" s="20">
        <f t="shared" si="2"/>
        <v>164</v>
      </c>
      <c r="Y4" s="36"/>
      <c r="Z4" s="36"/>
    </row>
    <row r="5" spans="1:26" ht="15.75" thickBot="1" x14ac:dyDescent="0.3">
      <c r="A5" s="201">
        <v>13</v>
      </c>
      <c r="B5" s="103" t="s">
        <v>44</v>
      </c>
      <c r="C5" s="103" t="s">
        <v>45</v>
      </c>
      <c r="D5" s="103" t="s">
        <v>46</v>
      </c>
      <c r="E5" s="104">
        <v>1.026</v>
      </c>
      <c r="F5" s="103" t="s">
        <v>47</v>
      </c>
      <c r="G5" s="103" t="s">
        <v>48</v>
      </c>
      <c r="H5" s="103" t="s">
        <v>38</v>
      </c>
      <c r="I5" s="105">
        <v>13975</v>
      </c>
      <c r="J5" s="99"/>
      <c r="K5" s="194">
        <f>SUM(PaterN!J8)</f>
        <v>6.9767441860465115E-2</v>
      </c>
      <c r="L5" s="196">
        <f>SUM(HermÖ!J16)</f>
        <v>0.28301886792452829</v>
      </c>
      <c r="M5" s="195">
        <v>1.5</v>
      </c>
      <c r="N5" s="195">
        <v>1.5</v>
      </c>
      <c r="O5" s="221">
        <f>SUM(Höstknalten!J5)</f>
        <v>0.66666666666666663</v>
      </c>
      <c r="P5" s="200">
        <f t="shared" si="0"/>
        <v>1.0194529764516602</v>
      </c>
      <c r="Q5" s="10">
        <f t="shared" si="1"/>
        <v>-237.98054702354835</v>
      </c>
      <c r="R5" s="8"/>
      <c r="S5" s="8">
        <v>4</v>
      </c>
      <c r="T5" s="8">
        <v>34</v>
      </c>
      <c r="U5" s="8"/>
      <c r="V5" s="8">
        <v>77</v>
      </c>
      <c r="W5" s="8">
        <v>124</v>
      </c>
      <c r="X5" s="20">
        <f t="shared" si="2"/>
        <v>239</v>
      </c>
      <c r="Y5" s="36"/>
      <c r="Z5" s="36"/>
    </row>
    <row r="6" spans="1:26" ht="15.75" thickBot="1" x14ac:dyDescent="0.3">
      <c r="A6" s="201">
        <v>4</v>
      </c>
      <c r="B6" s="103" t="s">
        <v>63</v>
      </c>
      <c r="C6" s="103" t="s">
        <v>64</v>
      </c>
      <c r="D6" s="103" t="s">
        <v>65</v>
      </c>
      <c r="E6" s="104">
        <v>1.012</v>
      </c>
      <c r="F6" s="103" t="s">
        <v>66</v>
      </c>
      <c r="G6" s="103" t="s">
        <v>67</v>
      </c>
      <c r="H6" s="103" t="s">
        <v>38</v>
      </c>
      <c r="I6" s="105">
        <v>92</v>
      </c>
      <c r="J6" s="99"/>
      <c r="K6" s="194">
        <f>SUM(PaterN!J12)</f>
        <v>0.18604651162790697</v>
      </c>
      <c r="L6" s="196">
        <f>SUM(HermÖ!J26)</f>
        <v>0.58490566037735847</v>
      </c>
      <c r="M6" s="195">
        <v>1.5</v>
      </c>
      <c r="N6" s="197">
        <f>SUM('Tjörn runt'!J20)</f>
        <v>0.28712871287128711</v>
      </c>
      <c r="O6" s="224">
        <v>1.5</v>
      </c>
      <c r="P6" s="200">
        <f t="shared" si="0"/>
        <v>1.0580808848765528</v>
      </c>
      <c r="Q6" s="10">
        <f t="shared" si="1"/>
        <v>-75.941919115123454</v>
      </c>
      <c r="R6" s="8">
        <v>7</v>
      </c>
      <c r="S6" s="8">
        <v>2</v>
      </c>
      <c r="T6" s="8"/>
      <c r="U6" s="8">
        <v>18</v>
      </c>
      <c r="V6" s="8">
        <v>50</v>
      </c>
      <c r="W6" s="8"/>
      <c r="X6" s="20">
        <f t="shared" si="2"/>
        <v>77</v>
      </c>
      <c r="Y6" s="36"/>
      <c r="Z6" s="36"/>
    </row>
    <row r="7" spans="1:26" ht="15.75" thickBot="1" x14ac:dyDescent="0.3">
      <c r="A7" s="201">
        <v>5</v>
      </c>
      <c r="B7" s="103" t="s">
        <v>83</v>
      </c>
      <c r="C7" s="103" t="s">
        <v>84</v>
      </c>
      <c r="D7" s="103" t="s">
        <v>65</v>
      </c>
      <c r="E7" s="104">
        <v>1.0389999999999999</v>
      </c>
      <c r="F7" s="103" t="s">
        <v>85</v>
      </c>
      <c r="G7" s="103" t="s">
        <v>86</v>
      </c>
      <c r="H7" s="103" t="s">
        <v>38</v>
      </c>
      <c r="I7" s="105">
        <v>10533</v>
      </c>
      <c r="J7" s="100"/>
      <c r="K7" s="194">
        <f>SUM(PaterN!J16)</f>
        <v>0.44186046511627908</v>
      </c>
      <c r="L7" s="196">
        <f>SUM(HermÖ!J20)</f>
        <v>0.37735849056603776</v>
      </c>
      <c r="M7" s="195">
        <v>1.5</v>
      </c>
      <c r="N7" s="197">
        <f>SUM('Tjörn runt'!J17)</f>
        <v>0.25247524752475248</v>
      </c>
      <c r="O7" s="224">
        <v>1.5</v>
      </c>
      <c r="P7" s="200">
        <f t="shared" si="0"/>
        <v>1.0716942032070689</v>
      </c>
      <c r="Q7" s="10">
        <f t="shared" si="1"/>
        <v>-237.92830579679293</v>
      </c>
      <c r="R7" s="8"/>
      <c r="S7" s="8">
        <v>4</v>
      </c>
      <c r="T7" s="8">
        <v>34</v>
      </c>
      <c r="U7" s="8"/>
      <c r="V7" s="8">
        <v>77</v>
      </c>
      <c r="W7" s="8">
        <v>124</v>
      </c>
      <c r="X7" s="20">
        <f t="shared" si="2"/>
        <v>239</v>
      </c>
      <c r="Y7" s="36"/>
      <c r="Z7" s="36"/>
    </row>
    <row r="8" spans="1:26" ht="15.75" thickBot="1" x14ac:dyDescent="0.3">
      <c r="A8" s="201">
        <v>6</v>
      </c>
      <c r="B8" s="103" t="s">
        <v>68</v>
      </c>
      <c r="C8" s="103" t="s">
        <v>69</v>
      </c>
      <c r="D8" s="103" t="s">
        <v>70</v>
      </c>
      <c r="E8" s="104">
        <v>1.0369999999999999</v>
      </c>
      <c r="F8" s="103" t="s">
        <v>71</v>
      </c>
      <c r="G8" s="103" t="s">
        <v>72</v>
      </c>
      <c r="H8" s="103" t="s">
        <v>38</v>
      </c>
      <c r="I8" s="105">
        <v>132</v>
      </c>
      <c r="J8" s="100"/>
      <c r="K8" s="194">
        <f>SUM(PaterN!J13)</f>
        <v>0.2558139534883721</v>
      </c>
      <c r="L8" s="196">
        <f>SUM(HermÖ!J21)</f>
        <v>0.39622641509433965</v>
      </c>
      <c r="M8" s="195">
        <v>1.5</v>
      </c>
      <c r="N8" s="197">
        <f>SUM('Tjörn runt'!J32)</f>
        <v>0.45049504950495051</v>
      </c>
      <c r="O8" s="224">
        <v>1.5</v>
      </c>
      <c r="P8" s="200">
        <f t="shared" si="0"/>
        <v>1.1025354180876619</v>
      </c>
      <c r="Q8" s="52"/>
      <c r="R8" s="72"/>
      <c r="S8" s="72"/>
      <c r="T8" s="72"/>
      <c r="U8" s="72"/>
      <c r="V8" s="72"/>
      <c r="W8" s="72"/>
      <c r="X8" s="75"/>
      <c r="Y8" s="36"/>
      <c r="Z8" s="36"/>
    </row>
    <row r="9" spans="1:26" ht="15.75" thickBot="1" x14ac:dyDescent="0.3">
      <c r="A9" s="201">
        <v>7</v>
      </c>
      <c r="B9" s="103" t="s">
        <v>99</v>
      </c>
      <c r="C9" s="103" t="s">
        <v>100</v>
      </c>
      <c r="D9" s="103" t="s">
        <v>65</v>
      </c>
      <c r="E9" s="104">
        <v>1.198</v>
      </c>
      <c r="F9" s="103" t="s">
        <v>101</v>
      </c>
      <c r="G9" s="103" t="s">
        <v>102</v>
      </c>
      <c r="H9" s="103" t="s">
        <v>38</v>
      </c>
      <c r="I9" s="105">
        <v>98</v>
      </c>
      <c r="J9" s="100"/>
      <c r="K9" s="194">
        <f>SUM(PaterN!J20)</f>
        <v>0.83720930232558144</v>
      </c>
      <c r="L9" s="196">
        <f>SUM(HermÖ!J17)</f>
        <v>0.32075471698113206</v>
      </c>
      <c r="M9" s="195">
        <v>1.5</v>
      </c>
      <c r="N9" s="197">
        <f>SUM('Tjörn runt'!J12)</f>
        <v>0.20792079207920791</v>
      </c>
      <c r="O9" s="224">
        <v>1.5</v>
      </c>
      <c r="P9" s="200">
        <f t="shared" si="0"/>
        <v>1.3658848113859214</v>
      </c>
      <c r="Q9" s="52"/>
      <c r="R9" s="72"/>
      <c r="S9" s="72"/>
      <c r="T9" s="72"/>
      <c r="U9" s="72"/>
      <c r="V9" s="72"/>
      <c r="W9" s="72"/>
      <c r="X9" s="75"/>
      <c r="Y9" s="36"/>
      <c r="Z9" s="36"/>
    </row>
    <row r="10" spans="1:26" ht="15.75" thickBot="1" x14ac:dyDescent="0.3">
      <c r="A10" s="201">
        <v>8</v>
      </c>
      <c r="B10" s="103" t="s">
        <v>78</v>
      </c>
      <c r="C10" s="129" t="s">
        <v>118</v>
      </c>
      <c r="D10" s="103" t="s">
        <v>80</v>
      </c>
      <c r="E10" s="104">
        <v>1.0269999999999999</v>
      </c>
      <c r="F10" s="103" t="s">
        <v>81</v>
      </c>
      <c r="G10" s="103" t="s">
        <v>82</v>
      </c>
      <c r="H10" s="103" t="s">
        <v>38</v>
      </c>
      <c r="I10" s="105">
        <v>126</v>
      </c>
      <c r="J10" s="100"/>
      <c r="K10" s="194">
        <f>SUM(PaterN!J15)</f>
        <v>0.32558139534883723</v>
      </c>
      <c r="L10" s="196">
        <f>SUM(HermÖ!J24)</f>
        <v>0.49056603773584906</v>
      </c>
      <c r="M10" s="195">
        <v>1.5</v>
      </c>
      <c r="N10" s="196">
        <f>SUM('Tjörn runt'!J44)</f>
        <v>0.63366336633663367</v>
      </c>
      <c r="O10" s="224">
        <v>1.5</v>
      </c>
      <c r="P10" s="200">
        <f t="shared" si="0"/>
        <v>1.4498107994213196</v>
      </c>
      <c r="Q10" s="10">
        <f t="shared" ref="Q10:Q15" si="3">P10-X10</f>
        <v>-237.55018920057867</v>
      </c>
      <c r="R10" s="8"/>
      <c r="S10" s="8">
        <v>4</v>
      </c>
      <c r="T10" s="8">
        <v>34</v>
      </c>
      <c r="U10" s="8"/>
      <c r="V10" s="8">
        <v>77</v>
      </c>
      <c r="W10" s="8">
        <v>124</v>
      </c>
      <c r="X10" s="20">
        <f t="shared" ref="X10:X15" si="4">SUM(R10:W10)</f>
        <v>239</v>
      </c>
      <c r="Y10" s="36"/>
      <c r="Z10" s="36"/>
    </row>
    <row r="11" spans="1:26" ht="15.75" thickBot="1" x14ac:dyDescent="0.3">
      <c r="A11" s="201">
        <v>9</v>
      </c>
      <c r="B11" s="103" t="s">
        <v>39</v>
      </c>
      <c r="C11" s="103" t="s">
        <v>40</v>
      </c>
      <c r="D11" s="103" t="s">
        <v>41</v>
      </c>
      <c r="E11" s="104">
        <v>1.0449999999999999</v>
      </c>
      <c r="F11" s="103" t="s">
        <v>42</v>
      </c>
      <c r="G11" s="103" t="s">
        <v>43</v>
      </c>
      <c r="H11" s="103" t="s">
        <v>38</v>
      </c>
      <c r="I11" s="105">
        <v>11</v>
      </c>
      <c r="J11" s="99"/>
      <c r="K11" s="194">
        <f>SUM(PaterN!J7)</f>
        <v>4.6511627906976744E-2</v>
      </c>
      <c r="L11" s="195">
        <v>1.5</v>
      </c>
      <c r="M11" s="195">
        <v>1.5</v>
      </c>
      <c r="N11" s="196">
        <f>SUM('Tjörn runt'!J2)</f>
        <v>4.9504950495049506E-3</v>
      </c>
      <c r="O11" s="224">
        <v>1.5</v>
      </c>
      <c r="P11" s="200">
        <f t="shared" si="0"/>
        <v>1.5514621229564813</v>
      </c>
      <c r="Q11" s="10">
        <f t="shared" si="3"/>
        <v>-112.44853787704352</v>
      </c>
      <c r="R11" s="8"/>
      <c r="S11" s="8">
        <v>17</v>
      </c>
      <c r="T11" s="8">
        <v>55</v>
      </c>
      <c r="U11" s="8">
        <v>5</v>
      </c>
      <c r="V11" s="8">
        <v>37</v>
      </c>
      <c r="W11" s="8"/>
      <c r="X11" s="20">
        <f t="shared" si="4"/>
        <v>114</v>
      </c>
    </row>
    <row r="12" spans="1:26" ht="15.75" thickBot="1" x14ac:dyDescent="0.3">
      <c r="A12" s="201">
        <v>10</v>
      </c>
      <c r="B12" s="103" t="s">
        <v>92</v>
      </c>
      <c r="C12" s="103" t="s">
        <v>93</v>
      </c>
      <c r="D12" s="103" t="s">
        <v>65</v>
      </c>
      <c r="E12" s="104">
        <v>1.077</v>
      </c>
      <c r="F12" s="103" t="s">
        <v>94</v>
      </c>
      <c r="G12" s="103" t="s">
        <v>95</v>
      </c>
      <c r="H12" s="103" t="s">
        <v>38</v>
      </c>
      <c r="I12" s="105">
        <v>11131</v>
      </c>
      <c r="J12" s="99"/>
      <c r="K12" s="194">
        <f>SUM(PaterN!J18)</f>
        <v>0.67441860465116277</v>
      </c>
      <c r="L12" s="196">
        <f>SUM(HermÖ!J28)</f>
        <v>0.64150943396226412</v>
      </c>
      <c r="M12" s="195">
        <v>1.5</v>
      </c>
      <c r="N12" s="197">
        <f>SUM('Tjörn runt'!J21)</f>
        <v>0.29207920792079206</v>
      </c>
      <c r="O12" s="224">
        <v>1.5</v>
      </c>
      <c r="P12" s="200">
        <f t="shared" si="0"/>
        <v>1.6080072465342186</v>
      </c>
      <c r="Q12" s="10">
        <f t="shared" si="3"/>
        <v>-102.39199275346579</v>
      </c>
      <c r="R12" s="8">
        <v>4</v>
      </c>
      <c r="S12" s="8"/>
      <c r="T12" s="8">
        <v>45</v>
      </c>
      <c r="U12" s="8"/>
      <c r="V12" s="8">
        <v>46</v>
      </c>
      <c r="W12" s="8">
        <v>9</v>
      </c>
      <c r="X12" s="20">
        <f t="shared" si="4"/>
        <v>104</v>
      </c>
    </row>
    <row r="13" spans="1:26" ht="15.75" thickBot="1" x14ac:dyDescent="0.3">
      <c r="A13" s="201">
        <v>11</v>
      </c>
      <c r="B13" s="119"/>
      <c r="C13" s="238" t="s">
        <v>229</v>
      </c>
      <c r="D13" s="238" t="s">
        <v>161</v>
      </c>
      <c r="E13" s="239" t="s">
        <v>231</v>
      </c>
      <c r="F13" s="238" t="s">
        <v>230</v>
      </c>
      <c r="G13" s="119"/>
      <c r="H13" s="121"/>
      <c r="I13" s="151"/>
      <c r="J13" s="16"/>
      <c r="K13" s="220">
        <v>1.5</v>
      </c>
      <c r="L13" s="196">
        <f>SUM(HermÖ!J11)</f>
        <v>5.6603773584905662E-2</v>
      </c>
      <c r="M13" s="195">
        <v>1.5</v>
      </c>
      <c r="N13" s="197">
        <f>SUM('Tjörn runt'!J15)</f>
        <v>0.23267326732673269</v>
      </c>
      <c r="O13" s="224">
        <v>1.5</v>
      </c>
      <c r="P13" s="200">
        <f t="shared" si="0"/>
        <v>1.7892770409116387</v>
      </c>
      <c r="Q13" s="10">
        <f t="shared" si="3"/>
        <v>-237.21072295908837</v>
      </c>
      <c r="R13" s="8"/>
      <c r="S13" s="8">
        <v>4</v>
      </c>
      <c r="T13" s="8">
        <v>34</v>
      </c>
      <c r="U13" s="8"/>
      <c r="V13" s="8">
        <v>77</v>
      </c>
      <c r="W13" s="8">
        <v>124</v>
      </c>
      <c r="X13" s="20">
        <f t="shared" si="4"/>
        <v>239</v>
      </c>
    </row>
    <row r="14" spans="1:26" ht="15.75" thickBot="1" x14ac:dyDescent="0.3">
      <c r="A14" s="201">
        <v>12</v>
      </c>
      <c r="B14" s="103" t="s">
        <v>117</v>
      </c>
      <c r="C14" s="103" t="s">
        <v>34</v>
      </c>
      <c r="D14" s="103" t="s">
        <v>35</v>
      </c>
      <c r="E14" s="104">
        <v>1.014</v>
      </c>
      <c r="F14" s="103" t="s">
        <v>36</v>
      </c>
      <c r="G14" s="103" t="s">
        <v>37</v>
      </c>
      <c r="H14" s="103" t="s">
        <v>38</v>
      </c>
      <c r="I14" s="105">
        <v>306</v>
      </c>
      <c r="J14" s="100"/>
      <c r="K14" s="194">
        <f>SUM(PaterN!J6)</f>
        <v>2.3255813953488372E-2</v>
      </c>
      <c r="L14" s="195">
        <v>1.5</v>
      </c>
      <c r="M14" s="195">
        <v>1.5</v>
      </c>
      <c r="N14" s="197">
        <f>SUM('Tjörn runt'!J22)</f>
        <v>0.30198019801980197</v>
      </c>
      <c r="O14" s="195">
        <v>1.5</v>
      </c>
      <c r="P14" s="200">
        <f t="shared" si="0"/>
        <v>1.8252360119732902</v>
      </c>
      <c r="Q14" s="10">
        <f t="shared" si="3"/>
        <v>-55.174763988026712</v>
      </c>
      <c r="R14" s="8">
        <v>6</v>
      </c>
      <c r="S14" s="8">
        <v>11</v>
      </c>
      <c r="T14" s="8"/>
      <c r="U14" s="8"/>
      <c r="V14" s="8">
        <v>33</v>
      </c>
      <c r="W14" s="8">
        <v>7</v>
      </c>
      <c r="X14" s="20">
        <f t="shared" si="4"/>
        <v>57</v>
      </c>
    </row>
    <row r="15" spans="1:26" ht="15.75" thickBot="1" x14ac:dyDescent="0.3">
      <c r="A15" s="201">
        <v>14</v>
      </c>
      <c r="B15" s="125"/>
      <c r="C15" s="193" t="s">
        <v>226</v>
      </c>
      <c r="D15" s="191" t="s">
        <v>227</v>
      </c>
      <c r="E15" s="240" t="s">
        <v>189</v>
      </c>
      <c r="F15" s="193" t="s">
        <v>185</v>
      </c>
      <c r="G15" s="127" t="s">
        <v>409</v>
      </c>
      <c r="H15" s="127"/>
      <c r="I15" s="153"/>
      <c r="J15" s="16"/>
      <c r="K15" s="220">
        <v>1.5</v>
      </c>
      <c r="L15" s="196">
        <f>SUM(HermÖ!J12)</f>
        <v>0.13207547169811321</v>
      </c>
      <c r="M15" s="195">
        <v>1.5</v>
      </c>
      <c r="N15" s="197">
        <f>SUM('Tjörn runt'!J14)</f>
        <v>0.22772277227722773</v>
      </c>
      <c r="O15" s="224">
        <v>1.5</v>
      </c>
      <c r="P15" s="200">
        <f t="shared" si="0"/>
        <v>1.8597982439753409</v>
      </c>
      <c r="Q15" s="10">
        <f t="shared" si="3"/>
        <v>-237.14020175602465</v>
      </c>
      <c r="R15" s="8"/>
      <c r="S15" s="8">
        <v>4</v>
      </c>
      <c r="T15" s="8">
        <v>34</v>
      </c>
      <c r="U15" s="8"/>
      <c r="V15" s="8">
        <v>77</v>
      </c>
      <c r="W15" s="8">
        <v>124</v>
      </c>
      <c r="X15" s="20">
        <f t="shared" si="4"/>
        <v>239</v>
      </c>
    </row>
    <row r="16" spans="1:26" ht="15.75" thickBot="1" x14ac:dyDescent="0.3">
      <c r="A16" s="201">
        <v>15</v>
      </c>
      <c r="B16" s="133" t="s">
        <v>145</v>
      </c>
      <c r="C16" s="133" t="s">
        <v>146</v>
      </c>
      <c r="D16" s="123"/>
      <c r="E16" s="123" t="s">
        <v>148</v>
      </c>
      <c r="F16" s="133" t="s">
        <v>147</v>
      </c>
      <c r="G16" s="133" t="s">
        <v>154</v>
      </c>
      <c r="H16" s="103" t="s">
        <v>38</v>
      </c>
      <c r="I16" s="214" t="s">
        <v>149</v>
      </c>
      <c r="J16" s="100"/>
      <c r="K16" s="220">
        <v>1.5</v>
      </c>
      <c r="L16" s="195">
        <v>1.5</v>
      </c>
      <c r="M16" s="198">
        <f>SUM(Nordön!J9)</f>
        <v>0.25</v>
      </c>
      <c r="N16" s="196">
        <f>SUM('Tjörn runt'!J16)</f>
        <v>0.24752475247524752</v>
      </c>
      <c r="O16" s="224">
        <v>1.5</v>
      </c>
      <c r="P16" s="200">
        <f t="shared" si="0"/>
        <v>1.9975247524752477</v>
      </c>
      <c r="R16" s="74"/>
      <c r="S16" s="74"/>
      <c r="T16" s="74"/>
      <c r="U16" s="74"/>
      <c r="V16" s="74"/>
      <c r="W16" s="74"/>
      <c r="X16" s="77"/>
    </row>
    <row r="17" spans="1:24" ht="15.75" thickBot="1" x14ac:dyDescent="0.3">
      <c r="A17" s="201">
        <v>16</v>
      </c>
      <c r="B17" s="103" t="s">
        <v>73</v>
      </c>
      <c r="C17" s="103" t="s">
        <v>74</v>
      </c>
      <c r="D17" s="103" t="s">
        <v>75</v>
      </c>
      <c r="E17" s="106">
        <v>1.08</v>
      </c>
      <c r="F17" s="103" t="s">
        <v>76</v>
      </c>
      <c r="G17" s="103" t="s">
        <v>77</v>
      </c>
      <c r="H17" s="103" t="s">
        <v>38</v>
      </c>
      <c r="I17" s="105">
        <v>712</v>
      </c>
      <c r="J17" s="100"/>
      <c r="K17" s="194">
        <f>SUM(PaterN!J14)</f>
        <v>0.27906976744186046</v>
      </c>
      <c r="L17" s="196">
        <f>SUM(HermÖ!J15)</f>
        <v>0.24528301886792453</v>
      </c>
      <c r="M17" s="195">
        <v>1.5</v>
      </c>
      <c r="N17" s="195">
        <v>1.5</v>
      </c>
      <c r="O17" s="224">
        <v>1.5</v>
      </c>
      <c r="P17" s="200">
        <f t="shared" si="0"/>
        <v>2.0243527863097848</v>
      </c>
      <c r="R17" s="8"/>
      <c r="S17" s="8"/>
      <c r="T17" s="8"/>
      <c r="U17" s="8"/>
      <c r="V17" s="8"/>
      <c r="W17" s="8"/>
      <c r="X17" s="20"/>
    </row>
    <row r="18" spans="1:24" ht="15.75" thickBot="1" x14ac:dyDescent="0.3">
      <c r="A18" s="201">
        <v>17</v>
      </c>
      <c r="B18" s="205"/>
      <c r="C18" s="193" t="s">
        <v>270</v>
      </c>
      <c r="D18" s="191" t="s">
        <v>152</v>
      </c>
      <c r="E18" s="240" t="s">
        <v>132</v>
      </c>
      <c r="F18" s="193" t="s">
        <v>271</v>
      </c>
      <c r="G18" s="205" t="s">
        <v>413</v>
      </c>
      <c r="H18" s="213"/>
      <c r="I18" s="215"/>
      <c r="J18" s="16"/>
      <c r="K18" s="220">
        <v>1.5</v>
      </c>
      <c r="L18" s="196">
        <f>SUM(HermÖ!J13)</f>
        <v>0.15094339622641509</v>
      </c>
      <c r="M18" s="195">
        <v>1.5</v>
      </c>
      <c r="N18" s="196">
        <f>SUM('Tjörn runt'!J26)</f>
        <v>0.37623762376237624</v>
      </c>
      <c r="O18" s="224">
        <v>1.5</v>
      </c>
      <c r="P18" s="200">
        <f t="shared" si="0"/>
        <v>2.0271810199887916</v>
      </c>
      <c r="Q18" s="52"/>
      <c r="R18" s="89"/>
      <c r="S18" s="89"/>
      <c r="T18" s="89"/>
      <c r="U18" s="89"/>
      <c r="V18" s="89"/>
      <c r="W18" s="89"/>
      <c r="X18" s="91"/>
    </row>
    <row r="19" spans="1:24" ht="15.75" thickBot="1" x14ac:dyDescent="0.3">
      <c r="A19" s="201">
        <v>18</v>
      </c>
      <c r="B19" s="103" t="s">
        <v>113</v>
      </c>
      <c r="C19" s="103" t="s">
        <v>112</v>
      </c>
      <c r="D19" s="103" t="s">
        <v>60</v>
      </c>
      <c r="E19" s="104">
        <v>1.0489999999999999</v>
      </c>
      <c r="F19" s="103" t="s">
        <v>111</v>
      </c>
      <c r="G19" s="103" t="s">
        <v>110</v>
      </c>
      <c r="H19" s="103" t="s">
        <v>38</v>
      </c>
      <c r="I19" s="105">
        <v>49</v>
      </c>
      <c r="J19" s="100"/>
      <c r="K19" s="194">
        <f>SUM(PaterN!J22)</f>
        <v>1</v>
      </c>
      <c r="L19" s="196">
        <f>SUM(HermÖ!J22)</f>
        <v>0.43396226415094341</v>
      </c>
      <c r="M19" s="195">
        <v>1.5</v>
      </c>
      <c r="N19" s="196">
        <f>SUM('Tjörn runt'!J55)</f>
        <v>0.80198019801980203</v>
      </c>
      <c r="O19" s="224">
        <v>1.5</v>
      </c>
      <c r="P19" s="200">
        <f t="shared" si="0"/>
        <v>2.2359424621707458</v>
      </c>
      <c r="Q19" s="10">
        <f>P19-X19</f>
        <v>-151.76405753782925</v>
      </c>
      <c r="R19" s="44">
        <v>1</v>
      </c>
      <c r="S19" s="44"/>
      <c r="T19" s="44">
        <v>10</v>
      </c>
      <c r="U19" s="44"/>
      <c r="V19" s="44">
        <v>19</v>
      </c>
      <c r="W19" s="44">
        <v>124</v>
      </c>
      <c r="X19" s="45">
        <f>SUM(R19:W19)</f>
        <v>154</v>
      </c>
    </row>
    <row r="20" spans="1:24" ht="15.75" thickBot="1" x14ac:dyDescent="0.3">
      <c r="A20" s="201">
        <v>19</v>
      </c>
      <c r="B20" s="116"/>
      <c r="C20" s="233" t="s">
        <v>296</v>
      </c>
      <c r="D20" s="234" t="s">
        <v>298</v>
      </c>
      <c r="E20" s="241" t="s">
        <v>263</v>
      </c>
      <c r="F20" s="233" t="s">
        <v>297</v>
      </c>
      <c r="G20" s="116" t="s">
        <v>435</v>
      </c>
      <c r="H20" s="213"/>
      <c r="I20" s="146"/>
      <c r="J20" s="16"/>
      <c r="K20" s="195">
        <v>1.5</v>
      </c>
      <c r="L20" s="196">
        <f>SUM(HermÖ!J18)</f>
        <v>0.33962264150943394</v>
      </c>
      <c r="M20" s="195">
        <v>1.5</v>
      </c>
      <c r="N20" s="199">
        <f>SUM('Tjörn runt'!J33)</f>
        <v>0.45544554455445546</v>
      </c>
      <c r="O20" s="224">
        <v>1.5</v>
      </c>
      <c r="P20" s="200">
        <f t="shared" si="0"/>
        <v>2.2950681860638893</v>
      </c>
      <c r="Q20" s="52"/>
      <c r="R20" s="89"/>
      <c r="S20" s="89"/>
      <c r="T20" s="89"/>
      <c r="U20" s="89"/>
      <c r="V20" s="89"/>
      <c r="W20" s="89"/>
      <c r="X20" s="91"/>
    </row>
    <row r="21" spans="1:24" ht="15.75" thickBot="1" x14ac:dyDescent="0.3">
      <c r="A21" s="201">
        <v>20</v>
      </c>
      <c r="B21" s="116"/>
      <c r="C21" s="233" t="s">
        <v>262</v>
      </c>
      <c r="D21" s="234" t="s">
        <v>170</v>
      </c>
      <c r="E21" s="241" t="s">
        <v>263</v>
      </c>
      <c r="F21" s="233" t="s">
        <v>247</v>
      </c>
      <c r="G21" s="116"/>
      <c r="H21" s="213"/>
      <c r="I21" s="146"/>
      <c r="J21" s="16"/>
      <c r="K21" s="195">
        <v>1.5</v>
      </c>
      <c r="L21" s="196">
        <f>SUM(HermÖ!J25)</f>
        <v>0.56603773584905659</v>
      </c>
      <c r="M21" s="195">
        <v>1.5</v>
      </c>
      <c r="N21" s="196">
        <f>SUM('Tjörn runt'!J24)</f>
        <v>0.33663366336633666</v>
      </c>
      <c r="O21" s="224">
        <v>1.5</v>
      </c>
      <c r="P21" s="200">
        <f t="shared" si="0"/>
        <v>2.402671399215393</v>
      </c>
      <c r="Q21" s="10">
        <f>P21-X21</f>
        <v>-185.59732860078461</v>
      </c>
      <c r="R21" s="44"/>
      <c r="S21" s="44">
        <v>1</v>
      </c>
      <c r="T21" s="44">
        <v>16</v>
      </c>
      <c r="U21" s="44"/>
      <c r="V21" s="44">
        <v>47</v>
      </c>
      <c r="W21" s="44">
        <v>124</v>
      </c>
      <c r="X21" s="45">
        <f>SUM(R21:W21)</f>
        <v>188</v>
      </c>
    </row>
    <row r="22" spans="1:24" ht="15.75" thickBot="1" x14ac:dyDescent="0.3">
      <c r="A22" s="201">
        <v>21</v>
      </c>
      <c r="B22" s="228" t="s">
        <v>87</v>
      </c>
      <c r="C22" s="103" t="s">
        <v>88</v>
      </c>
      <c r="D22" s="103" t="s">
        <v>89</v>
      </c>
      <c r="E22" s="104">
        <v>1.0740000000000001</v>
      </c>
      <c r="F22" s="103" t="s">
        <v>90</v>
      </c>
      <c r="G22" s="229" t="s">
        <v>91</v>
      </c>
      <c r="H22" s="212" t="s">
        <v>38</v>
      </c>
      <c r="I22" s="230">
        <v>1034</v>
      </c>
      <c r="J22" s="99"/>
      <c r="K22" s="196">
        <f>SUM(PaterN!J17)</f>
        <v>0.48837209302325579</v>
      </c>
      <c r="L22" s="195">
        <v>1.5</v>
      </c>
      <c r="M22" s="195">
        <v>1.5</v>
      </c>
      <c r="N22" s="199">
        <f>SUM('Tjörn runt'!J47)</f>
        <v>0.66831683168316836</v>
      </c>
      <c r="O22" s="224">
        <v>1.5</v>
      </c>
      <c r="P22" s="200">
        <f t="shared" si="0"/>
        <v>2.6566889247064243</v>
      </c>
      <c r="Q22" s="52"/>
      <c r="R22" s="89"/>
      <c r="S22" s="89"/>
      <c r="T22" s="89"/>
      <c r="U22" s="89"/>
      <c r="V22" s="89"/>
      <c r="W22" s="89"/>
      <c r="X22" s="91"/>
    </row>
    <row r="23" spans="1:24" ht="15.75" thickBot="1" x14ac:dyDescent="0.3">
      <c r="A23" s="201">
        <v>22</v>
      </c>
      <c r="B23" s="115"/>
      <c r="C23" s="192" t="s">
        <v>332</v>
      </c>
      <c r="D23" s="190" t="s">
        <v>268</v>
      </c>
      <c r="E23" s="242" t="s">
        <v>334</v>
      </c>
      <c r="F23" s="192" t="s">
        <v>333</v>
      </c>
      <c r="G23" s="185"/>
      <c r="H23" s="118"/>
      <c r="I23" s="149"/>
      <c r="J23" s="70"/>
      <c r="K23" s="195">
        <v>1.5</v>
      </c>
      <c r="L23" s="196">
        <f>SUM(HermÖ!J30)</f>
        <v>0.83018867924528306</v>
      </c>
      <c r="M23" s="195">
        <v>1.5</v>
      </c>
      <c r="N23" s="196">
        <f>SUM('Tjörn runt'!J45)</f>
        <v>0.65841584158415845</v>
      </c>
      <c r="O23" s="224">
        <v>1.5</v>
      </c>
      <c r="P23" s="200">
        <f t="shared" si="0"/>
        <v>2.9886045208294414</v>
      </c>
      <c r="Q23" s="52"/>
      <c r="R23" s="89"/>
      <c r="S23" s="89"/>
      <c r="T23" s="89"/>
      <c r="U23" s="89"/>
      <c r="V23" s="89"/>
      <c r="W23" s="89"/>
      <c r="X23" s="91"/>
    </row>
    <row r="24" spans="1:24" ht="15.75" thickBot="1" x14ac:dyDescent="0.3">
      <c r="A24" s="201">
        <v>23</v>
      </c>
      <c r="B24" s="206" t="s">
        <v>397</v>
      </c>
      <c r="C24" s="78" t="s">
        <v>398</v>
      </c>
      <c r="D24" s="119"/>
      <c r="E24" s="243">
        <v>1.0369999999999999</v>
      </c>
      <c r="F24" s="78" t="s">
        <v>230</v>
      </c>
      <c r="G24" s="183"/>
      <c r="H24" s="118"/>
      <c r="I24" s="147"/>
      <c r="J24" s="16"/>
      <c r="K24" s="195">
        <v>1.5</v>
      </c>
      <c r="L24" s="196">
        <f>SUM(HermÖ!J10)</f>
        <v>1.8867924528301886E-2</v>
      </c>
      <c r="M24" s="195">
        <v>1.5</v>
      </c>
      <c r="N24" s="225">
        <v>1.5</v>
      </c>
      <c r="O24" s="224">
        <v>1.5</v>
      </c>
      <c r="P24" s="200">
        <f t="shared" si="0"/>
        <v>3.0188679245283021</v>
      </c>
      <c r="Q24" s="10">
        <f>P24-X24</f>
        <v>-235.98113207547169</v>
      </c>
      <c r="R24" s="44"/>
      <c r="S24" s="44">
        <v>4</v>
      </c>
      <c r="T24" s="44">
        <v>34</v>
      </c>
      <c r="U24" s="44"/>
      <c r="V24" s="44">
        <v>77</v>
      </c>
      <c r="W24" s="44">
        <v>124</v>
      </c>
      <c r="X24" s="45">
        <f>SUM(R24:W24)</f>
        <v>239</v>
      </c>
    </row>
    <row r="25" spans="1:24" ht="15.75" thickBot="1" x14ac:dyDescent="0.3">
      <c r="A25" s="201">
        <v>24</v>
      </c>
      <c r="B25" s="175"/>
      <c r="C25" s="192" t="s">
        <v>177</v>
      </c>
      <c r="D25" s="190" t="s">
        <v>179</v>
      </c>
      <c r="E25" s="242" t="s">
        <v>180</v>
      </c>
      <c r="F25" s="192" t="s">
        <v>178</v>
      </c>
      <c r="G25" s="180"/>
      <c r="H25" s="132"/>
      <c r="I25" s="145"/>
      <c r="J25" s="99"/>
      <c r="K25" s="195">
        <v>1.5</v>
      </c>
      <c r="L25" s="195">
        <v>1.5</v>
      </c>
      <c r="M25" s="195">
        <v>1.5</v>
      </c>
      <c r="N25" s="196">
        <f>SUM('Tjörn runt'!J4)</f>
        <v>4.4554455445544552E-2</v>
      </c>
      <c r="O25" s="224">
        <v>1.5</v>
      </c>
      <c r="P25" s="200">
        <f t="shared" si="0"/>
        <v>3.0445544554455441</v>
      </c>
      <c r="Q25" s="52"/>
      <c r="R25" s="89"/>
      <c r="S25" s="89"/>
      <c r="T25" s="89"/>
      <c r="U25" s="89"/>
      <c r="V25" s="89"/>
      <c r="W25" s="89"/>
      <c r="X25" s="91"/>
    </row>
    <row r="26" spans="1:24" ht="15.75" thickBot="1" x14ac:dyDescent="0.3">
      <c r="A26" s="201">
        <v>25</v>
      </c>
      <c r="B26" s="114"/>
      <c r="C26" s="193" t="s">
        <v>184</v>
      </c>
      <c r="D26" s="191" t="s">
        <v>169</v>
      </c>
      <c r="E26" s="240" t="s">
        <v>186</v>
      </c>
      <c r="F26" s="193" t="s">
        <v>185</v>
      </c>
      <c r="G26" s="181"/>
      <c r="H26" s="118"/>
      <c r="I26" s="144"/>
      <c r="J26" s="100"/>
      <c r="K26" s="195">
        <v>1.5</v>
      </c>
      <c r="L26" s="195">
        <v>1.5</v>
      </c>
      <c r="M26" s="195">
        <v>1.5</v>
      </c>
      <c r="N26" s="199">
        <f>SUM('Tjörn runt'!J5)</f>
        <v>8.9108910891089105E-2</v>
      </c>
      <c r="O26" s="224">
        <v>1.5</v>
      </c>
      <c r="P26" s="200">
        <f t="shared" si="0"/>
        <v>3.0891089108910892</v>
      </c>
      <c r="Q26" s="52"/>
      <c r="R26" s="89"/>
      <c r="S26" s="89"/>
      <c r="T26" s="89"/>
      <c r="U26" s="89"/>
      <c r="V26" s="89"/>
      <c r="W26" s="89"/>
      <c r="X26" s="91"/>
    </row>
    <row r="27" spans="1:24" ht="15.75" thickBot="1" x14ac:dyDescent="0.3">
      <c r="A27" s="201">
        <v>26</v>
      </c>
      <c r="B27" s="176"/>
      <c r="C27" s="192" t="s">
        <v>188</v>
      </c>
      <c r="D27" s="190" t="s">
        <v>182</v>
      </c>
      <c r="E27" s="242" t="s">
        <v>189</v>
      </c>
      <c r="F27" s="192" t="s">
        <v>163</v>
      </c>
      <c r="G27" s="182"/>
      <c r="H27" s="132"/>
      <c r="I27" s="146"/>
      <c r="J27" s="16"/>
      <c r="K27" s="195">
        <v>1.5</v>
      </c>
      <c r="L27" s="195">
        <v>1.5</v>
      </c>
      <c r="M27" s="195">
        <v>1.5</v>
      </c>
      <c r="N27" s="196">
        <f>SUM('Tjörn runt'!J6)</f>
        <v>9.405940594059406E-2</v>
      </c>
      <c r="O27" s="224">
        <v>1.5</v>
      </c>
      <c r="P27" s="200">
        <f t="shared" si="0"/>
        <v>3.0940594059405937</v>
      </c>
      <c r="Q27" s="10">
        <f>P27-X27</f>
        <v>-235.90594059405942</v>
      </c>
      <c r="R27" s="44"/>
      <c r="S27" s="44">
        <v>4</v>
      </c>
      <c r="T27" s="44">
        <v>34</v>
      </c>
      <c r="U27" s="44"/>
      <c r="V27" s="44">
        <v>77</v>
      </c>
      <c r="W27" s="44">
        <v>124</v>
      </c>
      <c r="X27" s="45">
        <f>SUM(R27:W27)</f>
        <v>239</v>
      </c>
    </row>
    <row r="28" spans="1:24" ht="15.75" thickBot="1" x14ac:dyDescent="0.3">
      <c r="A28" s="201">
        <v>27</v>
      </c>
      <c r="B28" s="115"/>
      <c r="C28" s="192" t="s">
        <v>199</v>
      </c>
      <c r="D28" s="190" t="s">
        <v>201</v>
      </c>
      <c r="E28" s="242" t="s">
        <v>202</v>
      </c>
      <c r="F28" s="192" t="s">
        <v>200</v>
      </c>
      <c r="G28" s="183"/>
      <c r="H28" s="118"/>
      <c r="I28" s="147"/>
      <c r="J28" s="16"/>
      <c r="K28" s="195">
        <v>1.5</v>
      </c>
      <c r="L28" s="195">
        <v>1.5</v>
      </c>
      <c r="M28" s="195">
        <v>1.5</v>
      </c>
      <c r="N28" s="196">
        <f>SUM('Tjörn runt'!J9)</f>
        <v>0.15346534653465346</v>
      </c>
      <c r="O28" s="224">
        <v>1.5</v>
      </c>
      <c r="P28" s="200">
        <f t="shared" si="0"/>
        <v>3.1534653465346532</v>
      </c>
      <c r="Q28" s="10">
        <f>P28-X28</f>
        <v>-235.84653465346534</v>
      </c>
      <c r="R28" s="44"/>
      <c r="S28" s="44">
        <v>4</v>
      </c>
      <c r="T28" s="44">
        <v>34</v>
      </c>
      <c r="U28" s="44"/>
      <c r="V28" s="44">
        <v>77</v>
      </c>
      <c r="W28" s="44">
        <v>124</v>
      </c>
      <c r="X28" s="45">
        <f>SUM(R28:W28)</f>
        <v>239</v>
      </c>
    </row>
    <row r="29" spans="1:24" ht="15.75" thickBot="1" x14ac:dyDescent="0.3">
      <c r="A29" s="201">
        <v>28</v>
      </c>
      <c r="B29" s="115"/>
      <c r="C29" s="192" t="s">
        <v>207</v>
      </c>
      <c r="D29" s="190" t="s">
        <v>209</v>
      </c>
      <c r="E29" s="242" t="s">
        <v>210</v>
      </c>
      <c r="F29" s="192" t="s">
        <v>208</v>
      </c>
      <c r="G29" s="183"/>
      <c r="H29" s="118"/>
      <c r="I29" s="147"/>
      <c r="J29" s="70"/>
      <c r="K29" s="195">
        <v>1.5</v>
      </c>
      <c r="L29" s="195">
        <v>1.5</v>
      </c>
      <c r="M29" s="195">
        <v>1.5</v>
      </c>
      <c r="N29" s="196">
        <f>SUM('Tjörn runt'!J10)</f>
        <v>0.19306930693069307</v>
      </c>
      <c r="O29" s="224">
        <v>1.5</v>
      </c>
      <c r="P29" s="200">
        <f t="shared" si="0"/>
        <v>3.1930693069306928</v>
      </c>
      <c r="Q29" s="52"/>
      <c r="R29" s="89"/>
      <c r="S29" s="89"/>
      <c r="T29" s="89"/>
      <c r="U29" s="89"/>
      <c r="V29" s="89"/>
      <c r="W29" s="89"/>
      <c r="X29" s="91"/>
    </row>
    <row r="30" spans="1:24" ht="15.75" thickBot="1" x14ac:dyDescent="0.3">
      <c r="A30" s="201">
        <v>29</v>
      </c>
      <c r="B30" s="176"/>
      <c r="C30" s="192" t="s">
        <v>212</v>
      </c>
      <c r="D30" s="190" t="s">
        <v>214</v>
      </c>
      <c r="E30" s="242" t="s">
        <v>215</v>
      </c>
      <c r="F30" s="192" t="s">
        <v>213</v>
      </c>
      <c r="G30" s="182"/>
      <c r="H30" s="132"/>
      <c r="I30" s="146"/>
      <c r="J30" s="16"/>
      <c r="K30" s="195">
        <v>1.5</v>
      </c>
      <c r="L30" s="195">
        <v>1.5</v>
      </c>
      <c r="M30" s="195">
        <v>1.5</v>
      </c>
      <c r="N30" s="196">
        <f>SUM('Tjörn runt'!J11)</f>
        <v>0.20297029702970298</v>
      </c>
      <c r="O30" s="224">
        <v>1.5</v>
      </c>
      <c r="P30" s="200">
        <f t="shared" si="0"/>
        <v>3.2029702970297027</v>
      </c>
      <c r="Q30" s="52"/>
      <c r="R30" s="89"/>
      <c r="S30" s="89"/>
      <c r="T30" s="89"/>
      <c r="U30" s="89"/>
      <c r="V30" s="89"/>
      <c r="W30" s="89"/>
      <c r="X30" s="91"/>
    </row>
    <row r="31" spans="1:24" ht="15.75" thickBot="1" x14ac:dyDescent="0.3">
      <c r="A31" s="201">
        <v>30</v>
      </c>
      <c r="B31" s="176"/>
      <c r="C31" s="192" t="s">
        <v>221</v>
      </c>
      <c r="D31" s="190" t="s">
        <v>223</v>
      </c>
      <c r="E31" s="242" t="s">
        <v>224</v>
      </c>
      <c r="F31" s="192" t="s">
        <v>222</v>
      </c>
      <c r="G31" s="182"/>
      <c r="H31" s="132"/>
      <c r="I31" s="146"/>
      <c r="J31" s="16"/>
      <c r="K31" s="195">
        <v>1.5</v>
      </c>
      <c r="L31" s="195">
        <v>1.5</v>
      </c>
      <c r="M31" s="195">
        <v>1.5</v>
      </c>
      <c r="N31" s="196">
        <f>SUM('Tjörn runt'!J13)</f>
        <v>0.21287128712871287</v>
      </c>
      <c r="O31" s="224">
        <v>1.5</v>
      </c>
      <c r="P31" s="200">
        <f t="shared" si="0"/>
        <v>3.2128712871287126</v>
      </c>
      <c r="R31" s="90"/>
      <c r="S31" s="90"/>
      <c r="T31" s="90"/>
      <c r="U31" s="90"/>
      <c r="V31" s="90"/>
      <c r="W31" s="90"/>
      <c r="X31" s="92"/>
    </row>
    <row r="32" spans="1:24" ht="15.75" thickBot="1" x14ac:dyDescent="0.3">
      <c r="A32" s="201">
        <v>31</v>
      </c>
      <c r="B32" s="115"/>
      <c r="C32" s="193" t="s">
        <v>233</v>
      </c>
      <c r="D32" s="191" t="s">
        <v>234</v>
      </c>
      <c r="E32" s="240" t="s">
        <v>126</v>
      </c>
      <c r="F32" s="193" t="s">
        <v>125</v>
      </c>
      <c r="G32" s="183"/>
      <c r="H32" s="118"/>
      <c r="I32" s="147"/>
      <c r="J32" s="70"/>
      <c r="K32" s="195">
        <v>1.5</v>
      </c>
      <c r="L32" s="195">
        <v>1.5</v>
      </c>
      <c r="M32" s="195">
        <v>1.5</v>
      </c>
      <c r="N32" s="196">
        <f>SUM('Tjörn runt'!J16)</f>
        <v>0.24752475247524752</v>
      </c>
      <c r="O32" s="224">
        <v>1.5</v>
      </c>
      <c r="P32" s="200">
        <f t="shared" si="0"/>
        <v>3.2475247524752477</v>
      </c>
      <c r="Q32" s="52"/>
      <c r="R32" s="89"/>
      <c r="S32" s="89"/>
      <c r="T32" s="89"/>
      <c r="U32" s="89"/>
      <c r="V32" s="89"/>
      <c r="W32" s="89"/>
      <c r="X32" s="91"/>
    </row>
    <row r="33" spans="1:24" ht="15.75" thickBot="1" x14ac:dyDescent="0.3">
      <c r="A33" s="201">
        <v>32</v>
      </c>
      <c r="B33" s="176"/>
      <c r="C33" s="192" t="s">
        <v>239</v>
      </c>
      <c r="D33" s="190" t="s">
        <v>234</v>
      </c>
      <c r="E33" s="242" t="s">
        <v>241</v>
      </c>
      <c r="F33" s="192" t="s">
        <v>240</v>
      </c>
      <c r="G33" s="182"/>
      <c r="H33" s="132"/>
      <c r="I33" s="146"/>
      <c r="J33" s="16"/>
      <c r="K33" s="195">
        <v>1.5</v>
      </c>
      <c r="L33" s="195">
        <v>1.5</v>
      </c>
      <c r="M33" s="195">
        <v>1.5</v>
      </c>
      <c r="N33" s="196">
        <f>SUM('Tjörn runt'!J18)</f>
        <v>0.26237623762376239</v>
      </c>
      <c r="O33" s="224">
        <v>1.5</v>
      </c>
      <c r="P33" s="200">
        <f t="shared" si="0"/>
        <v>3.2623762376237622</v>
      </c>
      <c r="Q33" s="10">
        <f>P33-X33</f>
        <v>-235.73762376237624</v>
      </c>
      <c r="R33" s="44"/>
      <c r="S33" s="44">
        <v>4</v>
      </c>
      <c r="T33" s="44">
        <v>34</v>
      </c>
      <c r="U33" s="44"/>
      <c r="V33" s="44">
        <v>77</v>
      </c>
      <c r="W33" s="44">
        <v>124</v>
      </c>
      <c r="X33" s="45">
        <f>SUM(R33:W33)</f>
        <v>239</v>
      </c>
    </row>
    <row r="34" spans="1:24" ht="15.75" thickBot="1" x14ac:dyDescent="0.3">
      <c r="A34" s="201">
        <v>33</v>
      </c>
      <c r="B34" s="115"/>
      <c r="C34" s="193" t="s">
        <v>243</v>
      </c>
      <c r="D34" s="191" t="s">
        <v>197</v>
      </c>
      <c r="E34" s="240" t="s">
        <v>231</v>
      </c>
      <c r="F34" s="193" t="s">
        <v>230</v>
      </c>
      <c r="G34" s="183"/>
      <c r="H34" s="118"/>
      <c r="I34" s="147"/>
      <c r="J34" s="70"/>
      <c r="K34" s="195">
        <v>1.5</v>
      </c>
      <c r="L34" s="195">
        <v>1.5</v>
      </c>
      <c r="M34" s="195">
        <v>1.5</v>
      </c>
      <c r="N34" s="199">
        <f>SUM('Tjörn runt'!J19)</f>
        <v>0.26732673267326734</v>
      </c>
      <c r="O34" s="224">
        <v>1.5</v>
      </c>
      <c r="P34" s="200">
        <f t="shared" ref="P34:P65" si="5">SUM(K34:O34)-3</f>
        <v>3.2673267326732676</v>
      </c>
      <c r="Q34" s="52"/>
      <c r="R34" s="89"/>
      <c r="S34" s="89"/>
      <c r="T34" s="89"/>
      <c r="U34" s="89"/>
      <c r="V34" s="89"/>
      <c r="W34" s="89"/>
      <c r="X34" s="91"/>
    </row>
    <row r="35" spans="1:24" ht="15.75" thickBot="1" x14ac:dyDescent="0.3">
      <c r="A35" s="201">
        <v>34</v>
      </c>
      <c r="B35" s="176"/>
      <c r="C35" s="193" t="s">
        <v>258</v>
      </c>
      <c r="D35" s="191"/>
      <c r="E35" s="240" t="s">
        <v>260</v>
      </c>
      <c r="F35" s="193" t="s">
        <v>259</v>
      </c>
      <c r="G35" s="182"/>
      <c r="H35" s="132"/>
      <c r="I35" s="146"/>
      <c r="J35" s="16"/>
      <c r="K35" s="195">
        <v>1.5</v>
      </c>
      <c r="L35" s="195">
        <v>1.5</v>
      </c>
      <c r="M35" s="195">
        <v>1.5</v>
      </c>
      <c r="N35" s="196">
        <f>SUM('Tjörn runt'!J23)</f>
        <v>0.31683168316831684</v>
      </c>
      <c r="O35" s="224">
        <v>1.5</v>
      </c>
      <c r="P35" s="200">
        <f t="shared" si="5"/>
        <v>3.3168316831683171</v>
      </c>
      <c r="Q35" s="52"/>
      <c r="R35" s="89"/>
      <c r="S35" s="89"/>
      <c r="T35" s="89"/>
      <c r="U35" s="89"/>
      <c r="V35" s="89"/>
      <c r="W35" s="89"/>
      <c r="X35" s="91"/>
    </row>
    <row r="36" spans="1:24" ht="15.75" thickBot="1" x14ac:dyDescent="0.3">
      <c r="A36" s="201">
        <v>35</v>
      </c>
      <c r="B36" s="115"/>
      <c r="C36" s="192" t="s">
        <v>265</v>
      </c>
      <c r="D36" s="190" t="s">
        <v>182</v>
      </c>
      <c r="E36" s="242" t="s">
        <v>267</v>
      </c>
      <c r="F36" s="192" t="s">
        <v>266</v>
      </c>
      <c r="G36" s="183"/>
      <c r="H36" s="118"/>
      <c r="I36" s="147"/>
      <c r="J36" s="16"/>
      <c r="K36" s="195">
        <v>1.5</v>
      </c>
      <c r="L36" s="195">
        <v>1.5</v>
      </c>
      <c r="M36" s="195">
        <v>1.5</v>
      </c>
      <c r="N36" s="196">
        <f>SUM('Tjörn runt'!J25)</f>
        <v>0.35148514851485146</v>
      </c>
      <c r="O36" s="224">
        <v>1.5</v>
      </c>
      <c r="P36" s="200">
        <f t="shared" si="5"/>
        <v>3.3514851485148514</v>
      </c>
      <c r="Q36" s="52"/>
      <c r="R36" s="89"/>
      <c r="S36" s="89"/>
      <c r="T36" s="89"/>
      <c r="U36" s="89"/>
      <c r="V36" s="89"/>
      <c r="W36" s="89"/>
      <c r="X36" s="91"/>
    </row>
    <row r="37" spans="1:24" ht="15.75" thickBot="1" x14ac:dyDescent="0.3">
      <c r="A37" s="201">
        <v>36</v>
      </c>
      <c r="B37" s="176"/>
      <c r="C37" s="192" t="s">
        <v>273</v>
      </c>
      <c r="D37" s="190" t="s">
        <v>167</v>
      </c>
      <c r="E37" s="242" t="s">
        <v>275</v>
      </c>
      <c r="F37" s="192" t="s">
        <v>274</v>
      </c>
      <c r="G37" s="182"/>
      <c r="H37" s="132"/>
      <c r="I37" s="146"/>
      <c r="J37" s="16"/>
      <c r="K37" s="195">
        <v>1.5</v>
      </c>
      <c r="L37" s="195">
        <v>1.5</v>
      </c>
      <c r="M37" s="195">
        <v>1.5</v>
      </c>
      <c r="N37" s="199">
        <f>SUM('Tjörn runt'!J27)</f>
        <v>0.38118811881188119</v>
      </c>
      <c r="O37" s="224">
        <v>1.5</v>
      </c>
      <c r="P37" s="200">
        <f t="shared" si="5"/>
        <v>3.3811881188118811</v>
      </c>
      <c r="R37" s="90"/>
      <c r="S37" s="90"/>
      <c r="T37" s="90"/>
      <c r="U37" s="90"/>
      <c r="V37" s="90"/>
      <c r="W37" s="90"/>
      <c r="X37" s="92"/>
    </row>
    <row r="38" spans="1:24" ht="15.75" thickBot="1" x14ac:dyDescent="0.3">
      <c r="A38" s="201">
        <v>37</v>
      </c>
      <c r="B38" s="115"/>
      <c r="C38" s="193" t="s">
        <v>277</v>
      </c>
      <c r="D38" s="191" t="s">
        <v>175</v>
      </c>
      <c r="E38" s="240" t="s">
        <v>278</v>
      </c>
      <c r="F38" s="193" t="s">
        <v>240</v>
      </c>
      <c r="G38" s="183"/>
      <c r="H38" s="118"/>
      <c r="I38" s="147"/>
      <c r="J38" s="70"/>
      <c r="K38" s="195">
        <v>1.5</v>
      </c>
      <c r="L38" s="195">
        <v>1.5</v>
      </c>
      <c r="M38" s="195">
        <v>1.5</v>
      </c>
      <c r="N38" s="196">
        <f>SUM('Tjörn runt'!J28)</f>
        <v>0.38613861386138615</v>
      </c>
      <c r="O38" s="224">
        <v>1.5</v>
      </c>
      <c r="P38" s="200">
        <f t="shared" si="5"/>
        <v>3.3861386138613865</v>
      </c>
      <c r="Q38" s="52"/>
      <c r="R38" s="89"/>
      <c r="S38" s="89"/>
      <c r="T38" s="89"/>
      <c r="U38" s="89"/>
      <c r="V38" s="89"/>
      <c r="W38" s="89"/>
      <c r="X38" s="91"/>
    </row>
    <row r="39" spans="1:24" ht="15.75" thickBot="1" x14ac:dyDescent="0.3">
      <c r="A39" s="201">
        <v>38</v>
      </c>
      <c r="B39" s="176"/>
      <c r="C39" s="192" t="s">
        <v>280</v>
      </c>
      <c r="D39" s="190" t="s">
        <v>282</v>
      </c>
      <c r="E39" s="242" t="s">
        <v>283</v>
      </c>
      <c r="F39" s="192" t="s">
        <v>281</v>
      </c>
      <c r="G39" s="182"/>
      <c r="H39" s="132"/>
      <c r="I39" s="146"/>
      <c r="J39" s="16"/>
      <c r="K39" s="195">
        <v>1.5</v>
      </c>
      <c r="L39" s="195">
        <v>1.5</v>
      </c>
      <c r="M39" s="195">
        <v>1.5</v>
      </c>
      <c r="N39" s="196">
        <f>SUM('Tjörn runt'!J29)</f>
        <v>0.3910891089108911</v>
      </c>
      <c r="O39" s="224">
        <v>1.5</v>
      </c>
      <c r="P39" s="200">
        <f t="shared" si="5"/>
        <v>3.391089108910891</v>
      </c>
      <c r="Q39" s="52"/>
      <c r="R39" s="89"/>
      <c r="S39" s="89"/>
      <c r="T39" s="89"/>
      <c r="U39" s="89"/>
      <c r="V39" s="89"/>
      <c r="W39" s="89"/>
      <c r="X39" s="91"/>
    </row>
    <row r="40" spans="1:24" ht="15.75" thickBot="1" x14ac:dyDescent="0.3">
      <c r="A40" s="201">
        <v>39</v>
      </c>
      <c r="B40" s="176"/>
      <c r="C40" s="193" t="s">
        <v>285</v>
      </c>
      <c r="D40" s="191" t="s">
        <v>286</v>
      </c>
      <c r="E40" s="240" t="s">
        <v>231</v>
      </c>
      <c r="F40" s="193" t="s">
        <v>230</v>
      </c>
      <c r="G40" s="182"/>
      <c r="H40" s="132"/>
      <c r="I40" s="146"/>
      <c r="J40" s="16"/>
      <c r="K40" s="195">
        <v>1.5</v>
      </c>
      <c r="L40" s="195">
        <v>1.5</v>
      </c>
      <c r="M40" s="195">
        <v>1.5</v>
      </c>
      <c r="N40" s="196">
        <f>SUM('Tjörn runt'!J30)</f>
        <v>0.39603960396039606</v>
      </c>
      <c r="O40" s="224">
        <v>1.5</v>
      </c>
      <c r="P40" s="200">
        <f t="shared" si="5"/>
        <v>3.3960396039603964</v>
      </c>
      <c r="Q40" s="52"/>
      <c r="R40" s="89"/>
      <c r="S40" s="89"/>
      <c r="T40" s="89"/>
      <c r="U40" s="89"/>
      <c r="V40" s="89"/>
      <c r="W40" s="89"/>
      <c r="X40" s="91"/>
    </row>
    <row r="41" spans="1:24" ht="15.75" thickBot="1" x14ac:dyDescent="0.3">
      <c r="A41" s="201">
        <v>40</v>
      </c>
      <c r="B41" s="176"/>
      <c r="C41" s="193" t="s">
        <v>288</v>
      </c>
      <c r="D41" s="191" t="s">
        <v>290</v>
      </c>
      <c r="E41" s="240" t="s">
        <v>291</v>
      </c>
      <c r="F41" s="193" t="s">
        <v>289</v>
      </c>
      <c r="G41" s="182"/>
      <c r="H41" s="132"/>
      <c r="I41" s="146"/>
      <c r="J41" s="16"/>
      <c r="K41" s="195">
        <v>1.5</v>
      </c>
      <c r="L41" s="195">
        <v>1.5</v>
      </c>
      <c r="M41" s="195">
        <v>1.5</v>
      </c>
      <c r="N41" s="196">
        <f>SUM('Tjörn runt'!J31)</f>
        <v>0.42574257425742573</v>
      </c>
      <c r="O41" s="224">
        <v>1.5</v>
      </c>
      <c r="P41" s="200">
        <f t="shared" si="5"/>
        <v>3.4257425742574261</v>
      </c>
      <c r="Q41" s="52"/>
      <c r="R41" s="89"/>
      <c r="S41" s="89"/>
      <c r="T41" s="89"/>
      <c r="U41" s="89"/>
      <c r="V41" s="89"/>
      <c r="W41" s="89"/>
      <c r="X41" s="91"/>
    </row>
    <row r="42" spans="1:24" ht="15.75" thickBot="1" x14ac:dyDescent="0.3">
      <c r="A42" s="201">
        <v>41</v>
      </c>
      <c r="B42" s="206" t="s">
        <v>410</v>
      </c>
      <c r="C42" s="78" t="s">
        <v>450</v>
      </c>
      <c r="D42" s="122"/>
      <c r="E42" s="243">
        <v>1.0529999999999999</v>
      </c>
      <c r="F42" s="78" t="s">
        <v>451</v>
      </c>
      <c r="G42" s="186"/>
      <c r="H42" s="131"/>
      <c r="I42" s="147"/>
      <c r="J42" s="16"/>
      <c r="K42" s="195">
        <v>1.5</v>
      </c>
      <c r="L42" s="196">
        <f>SUM(HermÖ!J23)</f>
        <v>0.47169811320754718</v>
      </c>
      <c r="M42" s="195">
        <v>1.5</v>
      </c>
      <c r="N42" s="195">
        <v>1.5</v>
      </c>
      <c r="O42" s="224">
        <v>1.5</v>
      </c>
      <c r="P42" s="200">
        <f t="shared" si="5"/>
        <v>3.4716981132075473</v>
      </c>
      <c r="Q42" s="10">
        <f>P42-X42</f>
        <v>-235.52830188679246</v>
      </c>
      <c r="R42" s="44"/>
      <c r="S42" s="44">
        <v>4</v>
      </c>
      <c r="T42" s="44">
        <v>34</v>
      </c>
      <c r="U42" s="44"/>
      <c r="V42" s="44">
        <v>77</v>
      </c>
      <c r="W42" s="44">
        <v>124</v>
      </c>
      <c r="X42" s="45">
        <f>SUM(R42:W42)</f>
        <v>239</v>
      </c>
    </row>
    <row r="43" spans="1:24" ht="15.75" thickBot="1" x14ac:dyDescent="0.3">
      <c r="A43" s="201">
        <v>42</v>
      </c>
      <c r="B43" s="176"/>
      <c r="C43" s="193" t="s">
        <v>299</v>
      </c>
      <c r="D43" s="191" t="s">
        <v>160</v>
      </c>
      <c r="E43" s="240" t="s">
        <v>301</v>
      </c>
      <c r="F43" s="193" t="s">
        <v>300</v>
      </c>
      <c r="G43" s="182"/>
      <c r="H43" s="132"/>
      <c r="I43" s="146"/>
      <c r="J43" s="16"/>
      <c r="K43" s="195">
        <v>1.5</v>
      </c>
      <c r="L43" s="195">
        <v>1.5</v>
      </c>
      <c r="M43" s="195">
        <v>1.5</v>
      </c>
      <c r="N43" s="196">
        <f>SUM('Tjörn runt'!J34)</f>
        <v>0.47524752475247523</v>
      </c>
      <c r="O43" s="224">
        <v>1.5</v>
      </c>
      <c r="P43" s="200">
        <f t="shared" si="5"/>
        <v>3.4752475247524757</v>
      </c>
      <c r="Q43" s="52"/>
      <c r="R43" s="89"/>
      <c r="S43" s="89"/>
      <c r="T43" s="89"/>
      <c r="U43" s="89"/>
      <c r="V43" s="89"/>
      <c r="W43" s="89"/>
      <c r="X43" s="91"/>
    </row>
    <row r="44" spans="1:24" ht="15.75" thickBot="1" x14ac:dyDescent="0.3">
      <c r="A44" s="201">
        <v>43</v>
      </c>
      <c r="B44" s="176"/>
      <c r="C44" s="192" t="s">
        <v>303</v>
      </c>
      <c r="D44" s="190" t="s">
        <v>175</v>
      </c>
      <c r="E44" s="242" t="s">
        <v>238</v>
      </c>
      <c r="F44" s="192" t="s">
        <v>304</v>
      </c>
      <c r="G44" s="182"/>
      <c r="H44" s="132"/>
      <c r="I44" s="146"/>
      <c r="J44" s="16"/>
      <c r="K44" s="195">
        <v>1.5</v>
      </c>
      <c r="L44" s="195">
        <v>1.5</v>
      </c>
      <c r="M44" s="195">
        <v>1.5</v>
      </c>
      <c r="N44" s="196">
        <f>SUM('Tjörn runt'!J35)</f>
        <v>0.5</v>
      </c>
      <c r="O44" s="224">
        <v>1.5</v>
      </c>
      <c r="P44" s="200">
        <f t="shared" si="5"/>
        <v>3.5</v>
      </c>
      <c r="Q44" s="52"/>
      <c r="R44" s="89"/>
      <c r="S44" s="89"/>
      <c r="T44" s="89"/>
      <c r="U44" s="89"/>
      <c r="V44" s="89"/>
      <c r="W44" s="89"/>
      <c r="X44" s="91"/>
    </row>
    <row r="45" spans="1:24" ht="15.75" thickBot="1" x14ac:dyDescent="0.3">
      <c r="A45" s="201">
        <v>44</v>
      </c>
      <c r="B45" s="176"/>
      <c r="C45" s="193" t="s">
        <v>306</v>
      </c>
      <c r="D45" s="191" t="s">
        <v>227</v>
      </c>
      <c r="E45" s="240" t="s">
        <v>308</v>
      </c>
      <c r="F45" s="193" t="s">
        <v>307</v>
      </c>
      <c r="G45" s="182"/>
      <c r="H45" s="132"/>
      <c r="I45" s="146"/>
      <c r="J45" s="16"/>
      <c r="K45" s="195">
        <v>1.5</v>
      </c>
      <c r="L45" s="195">
        <v>1.5</v>
      </c>
      <c r="M45" s="195">
        <v>1.5</v>
      </c>
      <c r="N45" s="196">
        <f>SUM('Tjörn runt'!J36)</f>
        <v>0.52475247524752477</v>
      </c>
      <c r="O45" s="224">
        <v>1.5</v>
      </c>
      <c r="P45" s="200">
        <f t="shared" si="5"/>
        <v>3.5247524752475243</v>
      </c>
      <c r="Q45" s="52"/>
      <c r="R45" s="89"/>
      <c r="S45" s="89"/>
      <c r="T45" s="89"/>
      <c r="U45" s="89"/>
      <c r="V45" s="89"/>
      <c r="W45" s="89"/>
      <c r="X45" s="91"/>
    </row>
    <row r="46" spans="1:24" ht="15.75" thickBot="1" x14ac:dyDescent="0.3">
      <c r="A46" s="201">
        <v>45</v>
      </c>
      <c r="B46" s="176"/>
      <c r="C46" s="192" t="s">
        <v>310</v>
      </c>
      <c r="D46" s="190" t="s">
        <v>203</v>
      </c>
      <c r="E46" s="242" t="s">
        <v>311</v>
      </c>
      <c r="F46" s="192" t="s">
        <v>274</v>
      </c>
      <c r="G46" s="182"/>
      <c r="H46" s="132"/>
      <c r="I46" s="146"/>
      <c r="J46" s="16"/>
      <c r="K46" s="195">
        <v>1.5</v>
      </c>
      <c r="L46" s="195">
        <v>1.5</v>
      </c>
      <c r="M46" s="195">
        <v>1.5</v>
      </c>
      <c r="N46" s="196">
        <f>SUM('Tjörn runt'!J37)</f>
        <v>0.52970297029702973</v>
      </c>
      <c r="O46" s="224">
        <v>1.5</v>
      </c>
      <c r="P46" s="200">
        <f t="shared" si="5"/>
        <v>3.5297029702970297</v>
      </c>
      <c r="Q46" s="52"/>
      <c r="R46" s="89"/>
      <c r="S46" s="89"/>
      <c r="T46" s="89"/>
      <c r="U46" s="89"/>
      <c r="V46" s="89"/>
      <c r="W46" s="89"/>
      <c r="X46" s="91"/>
    </row>
    <row r="47" spans="1:24" ht="15.75" thickBot="1" x14ac:dyDescent="0.3">
      <c r="A47" s="201">
        <v>46</v>
      </c>
      <c r="B47" s="176"/>
      <c r="C47" s="193" t="s">
        <v>313</v>
      </c>
      <c r="D47" s="191" t="s">
        <v>181</v>
      </c>
      <c r="E47" s="240" t="s">
        <v>168</v>
      </c>
      <c r="F47" s="193" t="s">
        <v>314</v>
      </c>
      <c r="G47" s="182"/>
      <c r="H47" s="132"/>
      <c r="I47" s="146"/>
      <c r="J47" s="16"/>
      <c r="K47" s="195">
        <v>1.5</v>
      </c>
      <c r="L47" s="195">
        <v>1.5</v>
      </c>
      <c r="M47" s="195">
        <v>1.5</v>
      </c>
      <c r="N47" s="199">
        <f>SUM('Tjörn runt'!J38)</f>
        <v>0.54455445544554459</v>
      </c>
      <c r="O47" s="224">
        <v>1.5</v>
      </c>
      <c r="P47" s="200">
        <f t="shared" si="5"/>
        <v>3.5445544554455441</v>
      </c>
      <c r="Q47" s="52"/>
      <c r="R47" s="89"/>
      <c r="S47" s="89"/>
      <c r="T47" s="89"/>
      <c r="U47" s="89"/>
      <c r="V47" s="89"/>
      <c r="W47" s="89"/>
      <c r="X47" s="91"/>
    </row>
    <row r="48" spans="1:24" ht="15.75" thickBot="1" x14ac:dyDescent="0.3">
      <c r="A48" s="201">
        <v>47</v>
      </c>
      <c r="B48" s="176"/>
      <c r="C48" s="192" t="s">
        <v>316</v>
      </c>
      <c r="D48" s="190" t="s">
        <v>203</v>
      </c>
      <c r="E48" s="242" t="s">
        <v>318</v>
      </c>
      <c r="F48" s="192" t="s">
        <v>317</v>
      </c>
      <c r="G48" s="182"/>
      <c r="H48" s="132"/>
      <c r="I48" s="146"/>
      <c r="J48" s="16"/>
      <c r="K48" s="195">
        <v>1.5</v>
      </c>
      <c r="L48" s="195">
        <v>1.5</v>
      </c>
      <c r="M48" s="195">
        <v>1.5</v>
      </c>
      <c r="N48" s="196">
        <f>SUM('Tjörn runt'!J39)</f>
        <v>0.58910891089108908</v>
      </c>
      <c r="O48" s="224">
        <v>1.5</v>
      </c>
      <c r="P48" s="200">
        <f t="shared" si="5"/>
        <v>3.5891089108910892</v>
      </c>
      <c r="Q48" s="52"/>
      <c r="R48" s="89"/>
      <c r="S48" s="89"/>
      <c r="T48" s="89"/>
      <c r="U48" s="89"/>
      <c r="V48" s="89"/>
      <c r="W48" s="89"/>
      <c r="X48" s="91"/>
    </row>
    <row r="49" spans="1:24" ht="15.75" thickBot="1" x14ac:dyDescent="0.3">
      <c r="A49" s="201">
        <v>48</v>
      </c>
      <c r="B49" s="176"/>
      <c r="C49" s="193" t="s">
        <v>320</v>
      </c>
      <c r="D49" s="191" t="s">
        <v>175</v>
      </c>
      <c r="E49" s="240" t="s">
        <v>215</v>
      </c>
      <c r="F49" s="193" t="s">
        <v>321</v>
      </c>
      <c r="G49" s="182"/>
      <c r="H49" s="132"/>
      <c r="I49" s="146"/>
      <c r="J49" s="16"/>
      <c r="K49" s="195">
        <v>1.5</v>
      </c>
      <c r="L49" s="195">
        <v>1.5</v>
      </c>
      <c r="M49" s="195">
        <v>1.5</v>
      </c>
      <c r="N49" s="196">
        <f>SUM('Tjörn runt'!J40)</f>
        <v>0.58910891089108908</v>
      </c>
      <c r="O49" s="224">
        <v>1.5</v>
      </c>
      <c r="P49" s="200">
        <f t="shared" si="5"/>
        <v>3.5891089108910892</v>
      </c>
      <c r="Q49" s="52"/>
      <c r="R49" s="89"/>
      <c r="S49" s="89"/>
      <c r="T49" s="89"/>
      <c r="U49" s="89"/>
      <c r="V49" s="89"/>
      <c r="W49" s="89"/>
      <c r="X49" s="91"/>
    </row>
    <row r="50" spans="1:24" ht="15.75" thickBot="1" x14ac:dyDescent="0.3">
      <c r="A50" s="201">
        <v>49</v>
      </c>
      <c r="B50" s="206" t="s">
        <v>459</v>
      </c>
      <c r="C50" s="78" t="s">
        <v>460</v>
      </c>
      <c r="D50" s="119"/>
      <c r="E50" s="243">
        <v>1.0509999999999999</v>
      </c>
      <c r="F50" s="78" t="s">
        <v>461</v>
      </c>
      <c r="G50" s="183"/>
      <c r="H50" s="118"/>
      <c r="I50" s="147"/>
      <c r="J50" s="70"/>
      <c r="K50" s="195">
        <v>1.5</v>
      </c>
      <c r="L50" s="196">
        <f>SUM(HermÖ!J27)</f>
        <v>0.60377358490566035</v>
      </c>
      <c r="M50" s="195">
        <v>1.5</v>
      </c>
      <c r="N50" s="195">
        <v>1.5</v>
      </c>
      <c r="O50" s="224">
        <v>1.5</v>
      </c>
      <c r="P50" s="200">
        <f t="shared" si="5"/>
        <v>3.6037735849056602</v>
      </c>
      <c r="R50" s="90"/>
      <c r="S50" s="90"/>
      <c r="T50" s="90"/>
      <c r="U50" s="90"/>
      <c r="V50" s="90"/>
      <c r="W50" s="90"/>
      <c r="X50" s="92"/>
    </row>
    <row r="51" spans="1:24" ht="15.75" thickBot="1" x14ac:dyDescent="0.3">
      <c r="A51" s="201">
        <v>50</v>
      </c>
      <c r="B51" s="176"/>
      <c r="C51" s="193" t="s">
        <v>323</v>
      </c>
      <c r="D51" s="191"/>
      <c r="E51" s="240" t="s">
        <v>231</v>
      </c>
      <c r="F51" s="193" t="s">
        <v>230</v>
      </c>
      <c r="G51" s="182"/>
      <c r="H51" s="132"/>
      <c r="I51" s="146"/>
      <c r="J51" s="16"/>
      <c r="K51" s="195">
        <v>1.5</v>
      </c>
      <c r="L51" s="195">
        <v>1.5</v>
      </c>
      <c r="M51" s="195">
        <v>1.5</v>
      </c>
      <c r="N51" s="196">
        <f>SUM('Tjörn runt'!J41)</f>
        <v>0.60396039603960394</v>
      </c>
      <c r="O51" s="224">
        <v>1.5</v>
      </c>
      <c r="P51" s="200">
        <f t="shared" si="5"/>
        <v>3.6039603960396036</v>
      </c>
      <c r="Q51" s="52"/>
      <c r="R51" s="89"/>
      <c r="S51" s="89"/>
      <c r="T51" s="89"/>
      <c r="U51" s="89"/>
      <c r="V51" s="89"/>
      <c r="W51" s="89"/>
      <c r="X51" s="91"/>
    </row>
    <row r="52" spans="1:24" ht="15.75" thickBot="1" x14ac:dyDescent="0.3">
      <c r="A52" s="201">
        <v>51</v>
      </c>
      <c r="B52" s="176"/>
      <c r="C52" s="193" t="s">
        <v>325</v>
      </c>
      <c r="D52" s="191" t="s">
        <v>204</v>
      </c>
      <c r="E52" s="240" t="s">
        <v>326</v>
      </c>
      <c r="F52" s="193" t="s">
        <v>247</v>
      </c>
      <c r="G52" s="182"/>
      <c r="H52" s="132"/>
      <c r="I52" s="146"/>
      <c r="J52" s="43"/>
      <c r="K52" s="195">
        <v>1.5</v>
      </c>
      <c r="L52" s="195">
        <v>1.5</v>
      </c>
      <c r="M52" s="195">
        <v>1.5</v>
      </c>
      <c r="N52" s="199">
        <f>SUM('Tjörn runt'!J42)</f>
        <v>0.62376237623762376</v>
      </c>
      <c r="O52" s="224">
        <v>1.5</v>
      </c>
      <c r="P52" s="200">
        <f t="shared" si="5"/>
        <v>3.6237623762376234</v>
      </c>
      <c r="Q52" s="52"/>
      <c r="R52" s="52"/>
      <c r="S52" s="52"/>
      <c r="T52" s="52"/>
      <c r="U52" s="52"/>
      <c r="V52" s="52"/>
      <c r="W52" s="52"/>
      <c r="X52" s="52"/>
    </row>
    <row r="53" spans="1:24" ht="15.75" thickBot="1" x14ac:dyDescent="0.3">
      <c r="A53" s="201">
        <v>52</v>
      </c>
      <c r="B53" s="176"/>
      <c r="C53" s="192" t="s">
        <v>327</v>
      </c>
      <c r="D53" s="190" t="s">
        <v>234</v>
      </c>
      <c r="E53" s="242" t="s">
        <v>308</v>
      </c>
      <c r="F53" s="192" t="s">
        <v>328</v>
      </c>
      <c r="G53" s="182"/>
      <c r="H53" s="132"/>
      <c r="I53" s="146"/>
      <c r="J53" s="43"/>
      <c r="K53" s="195">
        <v>1.5</v>
      </c>
      <c r="L53" s="195">
        <v>1.5</v>
      </c>
      <c r="M53" s="195">
        <v>1.5</v>
      </c>
      <c r="N53" s="196">
        <f>SUM('Tjörn runt'!J43)</f>
        <v>0.62871287128712872</v>
      </c>
      <c r="O53" s="224">
        <v>1.5</v>
      </c>
      <c r="P53" s="200">
        <f t="shared" si="5"/>
        <v>3.6287128712871288</v>
      </c>
      <c r="Q53" s="52"/>
      <c r="R53" s="52"/>
      <c r="S53" s="52"/>
      <c r="T53" s="52"/>
      <c r="U53" s="52"/>
      <c r="V53" s="52"/>
      <c r="W53" s="52"/>
      <c r="X53" s="52"/>
    </row>
    <row r="54" spans="1:24" ht="15.75" thickBot="1" x14ac:dyDescent="0.3">
      <c r="A54" s="201">
        <v>53</v>
      </c>
      <c r="B54" s="176"/>
      <c r="C54" s="193" t="s">
        <v>336</v>
      </c>
      <c r="D54" s="191" t="s">
        <v>244</v>
      </c>
      <c r="E54" s="240" t="s">
        <v>337</v>
      </c>
      <c r="F54" s="193" t="s">
        <v>131</v>
      </c>
      <c r="G54" s="182"/>
      <c r="H54" s="132"/>
      <c r="I54" s="146"/>
      <c r="J54" s="43"/>
      <c r="K54" s="195">
        <v>1.5</v>
      </c>
      <c r="L54" s="195">
        <v>1.5</v>
      </c>
      <c r="M54" s="195">
        <v>1.5</v>
      </c>
      <c r="N54" s="196">
        <f>SUM('Tjörn runt'!J46)</f>
        <v>0.65841584158415845</v>
      </c>
      <c r="O54" s="224">
        <v>1.5</v>
      </c>
      <c r="P54" s="200">
        <f t="shared" si="5"/>
        <v>3.6584158415841586</v>
      </c>
      <c r="Q54" s="52"/>
      <c r="R54" s="52"/>
      <c r="S54" s="52"/>
      <c r="T54" s="52"/>
      <c r="U54" s="52"/>
      <c r="V54" s="52"/>
      <c r="W54" s="52"/>
      <c r="X54" s="52"/>
    </row>
    <row r="55" spans="1:24" ht="15.75" thickBot="1" x14ac:dyDescent="0.3">
      <c r="A55" s="201">
        <v>54</v>
      </c>
      <c r="B55" s="115"/>
      <c r="C55" s="193" t="s">
        <v>343</v>
      </c>
      <c r="D55" s="191"/>
      <c r="E55" s="240" t="s">
        <v>345</v>
      </c>
      <c r="F55" s="193" t="s">
        <v>344</v>
      </c>
      <c r="G55" s="183"/>
      <c r="H55" s="118"/>
      <c r="I55" s="147"/>
      <c r="J55" s="43"/>
      <c r="K55" s="195">
        <v>1.5</v>
      </c>
      <c r="L55" s="195">
        <v>1.5</v>
      </c>
      <c r="M55" s="195">
        <v>1.5</v>
      </c>
      <c r="N55" s="196">
        <f>SUM('Tjörn runt'!J48)</f>
        <v>0.67326732673267331</v>
      </c>
      <c r="O55" s="224">
        <v>1.5</v>
      </c>
      <c r="P55" s="200">
        <f t="shared" si="5"/>
        <v>3.673267326732673</v>
      </c>
      <c r="Q55" s="10">
        <f>P55-X55</f>
        <v>-21.326732673267326</v>
      </c>
      <c r="R55" s="73"/>
      <c r="S55" s="73">
        <v>3</v>
      </c>
      <c r="T55" s="73">
        <v>18</v>
      </c>
      <c r="U55" s="73"/>
      <c r="V55" s="73">
        <v>3</v>
      </c>
      <c r="W55" s="73">
        <v>1</v>
      </c>
      <c r="X55" s="76">
        <f>SUM(R55:W55)</f>
        <v>25</v>
      </c>
    </row>
    <row r="56" spans="1:24" ht="15.75" thickBot="1" x14ac:dyDescent="0.3">
      <c r="A56" s="201">
        <v>55</v>
      </c>
      <c r="B56" s="206" t="s">
        <v>467</v>
      </c>
      <c r="C56" s="78" t="s">
        <v>468</v>
      </c>
      <c r="D56" s="125"/>
      <c r="E56" s="243">
        <v>1.0349999999999999</v>
      </c>
      <c r="F56" s="78" t="s">
        <v>470</v>
      </c>
      <c r="G56" s="184"/>
      <c r="H56" s="117"/>
      <c r="I56" s="148"/>
      <c r="J56" s="43"/>
      <c r="K56" s="195">
        <v>1.5</v>
      </c>
      <c r="L56" s="196">
        <f>SUM(HermÖ!J29)</f>
        <v>0.67924528301886788</v>
      </c>
      <c r="M56" s="195">
        <v>1.5</v>
      </c>
      <c r="N56" s="195">
        <v>1.5</v>
      </c>
      <c r="O56" s="224">
        <v>1.5</v>
      </c>
      <c r="P56" s="200">
        <f t="shared" si="5"/>
        <v>3.6792452830188678</v>
      </c>
    </row>
    <row r="57" spans="1:24" ht="15.75" thickBot="1" x14ac:dyDescent="0.3">
      <c r="A57" s="201">
        <v>56</v>
      </c>
      <c r="B57" s="177"/>
      <c r="C57" s="192" t="s">
        <v>346</v>
      </c>
      <c r="D57" s="190" t="s">
        <v>268</v>
      </c>
      <c r="E57" s="242" t="s">
        <v>348</v>
      </c>
      <c r="F57" s="192" t="s">
        <v>347</v>
      </c>
      <c r="G57" s="186"/>
      <c r="H57" s="131"/>
      <c r="I57" s="147"/>
      <c r="J57" s="70"/>
      <c r="K57" s="195">
        <v>1.5</v>
      </c>
      <c r="L57" s="195">
        <v>1.5</v>
      </c>
      <c r="M57" s="195">
        <v>1.5</v>
      </c>
      <c r="N57" s="196">
        <f>SUM('Tjörn runt'!J49)</f>
        <v>0.68811881188118806</v>
      </c>
      <c r="O57" s="224">
        <v>1.5</v>
      </c>
      <c r="P57" s="200">
        <f t="shared" si="5"/>
        <v>3.6881188118811883</v>
      </c>
      <c r="Q57" s="10">
        <f t="shared" ref="Q57:Q62" si="6">P57-X57</f>
        <v>-41.311881188118811</v>
      </c>
      <c r="R57" s="73">
        <v>8</v>
      </c>
      <c r="S57" s="73">
        <v>13</v>
      </c>
      <c r="T57" s="73"/>
      <c r="U57" s="73"/>
      <c r="V57" s="73">
        <v>16</v>
      </c>
      <c r="W57" s="73">
        <v>8</v>
      </c>
      <c r="X57" s="76">
        <f t="shared" ref="X57:X62" si="7">SUM(R57:W57)</f>
        <v>45</v>
      </c>
    </row>
    <row r="58" spans="1:24" s="52" customFormat="1" ht="15.75" thickBot="1" x14ac:dyDescent="0.3">
      <c r="A58" s="201">
        <v>57</v>
      </c>
      <c r="B58" s="115"/>
      <c r="C58" s="192" t="s">
        <v>350</v>
      </c>
      <c r="D58" s="190" t="s">
        <v>204</v>
      </c>
      <c r="E58" s="242" t="s">
        <v>352</v>
      </c>
      <c r="F58" s="192" t="s">
        <v>351</v>
      </c>
      <c r="G58" s="183"/>
      <c r="H58" s="118"/>
      <c r="I58" s="147"/>
      <c r="J58" s="71"/>
      <c r="K58" s="195">
        <v>1.5</v>
      </c>
      <c r="L58" s="195">
        <v>1.5</v>
      </c>
      <c r="M58" s="195">
        <v>1.5</v>
      </c>
      <c r="N58" s="196">
        <f>SUM('Tjörn runt'!J50)</f>
        <v>0.71782178217821779</v>
      </c>
      <c r="O58" s="224">
        <v>1.5</v>
      </c>
      <c r="P58" s="200">
        <f t="shared" si="5"/>
        <v>3.717821782178218</v>
      </c>
      <c r="Q58" s="10">
        <f t="shared" si="6"/>
        <v>-140.28217821782178</v>
      </c>
      <c r="R58" s="73"/>
      <c r="S58" s="73"/>
      <c r="T58" s="73">
        <v>124</v>
      </c>
      <c r="U58" s="73">
        <v>2</v>
      </c>
      <c r="V58" s="73">
        <v>15</v>
      </c>
      <c r="W58" s="73">
        <v>3</v>
      </c>
      <c r="X58" s="76">
        <f t="shared" si="7"/>
        <v>144</v>
      </c>
    </row>
    <row r="59" spans="1:24" s="52" customFormat="1" ht="15.75" thickBot="1" x14ac:dyDescent="0.3">
      <c r="A59" s="201">
        <v>58</v>
      </c>
      <c r="B59" s="115"/>
      <c r="C59" s="193" t="s">
        <v>354</v>
      </c>
      <c r="D59" s="191" t="s">
        <v>175</v>
      </c>
      <c r="E59" s="240" t="s">
        <v>275</v>
      </c>
      <c r="F59" s="193" t="s">
        <v>355</v>
      </c>
      <c r="G59" s="183"/>
      <c r="H59" s="118"/>
      <c r="I59" s="147"/>
      <c r="J59" s="43"/>
      <c r="K59" s="195">
        <v>1.5</v>
      </c>
      <c r="L59" s="195">
        <v>1.5</v>
      </c>
      <c r="M59" s="195">
        <v>1.5</v>
      </c>
      <c r="N59" s="196">
        <f>SUM('Tjörn runt'!J51)</f>
        <v>0.73267326732673266</v>
      </c>
      <c r="O59" s="224">
        <v>1.5</v>
      </c>
      <c r="P59" s="200">
        <f t="shared" si="5"/>
        <v>3.7326732673267324</v>
      </c>
      <c r="Q59" s="10">
        <f t="shared" si="6"/>
        <v>-196.26732673267327</v>
      </c>
      <c r="R59" s="73"/>
      <c r="S59" s="73"/>
      <c r="T59" s="73">
        <v>46</v>
      </c>
      <c r="U59" s="73">
        <v>10</v>
      </c>
      <c r="V59" s="73">
        <v>20</v>
      </c>
      <c r="W59" s="73">
        <v>124</v>
      </c>
      <c r="X59" s="76">
        <f t="shared" si="7"/>
        <v>200</v>
      </c>
    </row>
    <row r="60" spans="1:24" s="52" customFormat="1" ht="15.75" thickBot="1" x14ac:dyDescent="0.3">
      <c r="A60" s="201">
        <v>59</v>
      </c>
      <c r="B60" s="178"/>
      <c r="C60" s="192" t="s">
        <v>357</v>
      </c>
      <c r="D60" s="190" t="s">
        <v>179</v>
      </c>
      <c r="E60" s="242" t="s">
        <v>359</v>
      </c>
      <c r="F60" s="192" t="s">
        <v>358</v>
      </c>
      <c r="G60" s="187"/>
      <c r="H60" s="121"/>
      <c r="I60" s="150"/>
      <c r="J60" s="51"/>
      <c r="K60" s="195">
        <v>1.5</v>
      </c>
      <c r="L60" s="195">
        <v>1.5</v>
      </c>
      <c r="M60" s="195">
        <v>1.5</v>
      </c>
      <c r="N60" s="199">
        <f>SUM('Tjörn runt'!J52)</f>
        <v>0.73762376237623761</v>
      </c>
      <c r="O60" s="224">
        <v>1.5</v>
      </c>
      <c r="P60" s="200">
        <f t="shared" si="5"/>
        <v>3.7376237623762378</v>
      </c>
      <c r="Q60" s="10">
        <f t="shared" si="6"/>
        <v>-235.26237623762376</v>
      </c>
      <c r="R60" s="73"/>
      <c r="S60" s="73">
        <v>4</v>
      </c>
      <c r="T60" s="73">
        <v>34</v>
      </c>
      <c r="U60" s="73"/>
      <c r="V60" s="73">
        <v>77</v>
      </c>
      <c r="W60" s="73">
        <v>124</v>
      </c>
      <c r="X60" s="76">
        <f t="shared" si="7"/>
        <v>239</v>
      </c>
    </row>
    <row r="61" spans="1:24" s="52" customFormat="1" ht="15.75" thickBot="1" x14ac:dyDescent="0.3">
      <c r="A61" s="201">
        <v>60</v>
      </c>
      <c r="B61" s="232" t="s">
        <v>150</v>
      </c>
      <c r="C61" s="127" t="s">
        <v>151</v>
      </c>
      <c r="D61" s="126"/>
      <c r="E61" s="126">
        <v>1.044</v>
      </c>
      <c r="F61" s="127" t="s">
        <v>137</v>
      </c>
      <c r="G61" s="235" t="s">
        <v>153</v>
      </c>
      <c r="H61" s="103" t="s">
        <v>38</v>
      </c>
      <c r="I61" s="236">
        <v>39</v>
      </c>
      <c r="J61" s="237"/>
      <c r="K61" s="195">
        <v>1.5</v>
      </c>
      <c r="L61" s="195">
        <v>1.5</v>
      </c>
      <c r="M61" s="196">
        <f>SUM(Nordön!J13)</f>
        <v>0.75</v>
      </c>
      <c r="N61" s="225">
        <v>1.5</v>
      </c>
      <c r="O61" s="224">
        <v>1.5</v>
      </c>
      <c r="P61" s="200">
        <f t="shared" si="5"/>
        <v>3.75</v>
      </c>
      <c r="Q61" s="10">
        <f t="shared" si="6"/>
        <v>-235.25</v>
      </c>
      <c r="R61" s="73"/>
      <c r="S61" s="73">
        <v>4</v>
      </c>
      <c r="T61" s="73">
        <v>34</v>
      </c>
      <c r="U61" s="73"/>
      <c r="V61" s="73">
        <v>77</v>
      </c>
      <c r="W61" s="73">
        <v>124</v>
      </c>
      <c r="X61" s="76">
        <f t="shared" si="7"/>
        <v>239</v>
      </c>
    </row>
    <row r="62" spans="1:24" s="52" customFormat="1" ht="15.75" thickBot="1" x14ac:dyDescent="0.3">
      <c r="A62" s="201">
        <v>61</v>
      </c>
      <c r="B62" s="178"/>
      <c r="C62" s="192" t="s">
        <v>360</v>
      </c>
      <c r="D62" s="190" t="s">
        <v>169</v>
      </c>
      <c r="E62" s="242" t="s">
        <v>362</v>
      </c>
      <c r="F62" s="192" t="s">
        <v>361</v>
      </c>
      <c r="G62" s="188"/>
      <c r="H62" s="121"/>
      <c r="I62" s="151"/>
      <c r="J62" s="51"/>
      <c r="K62" s="195">
        <v>1.5</v>
      </c>
      <c r="L62" s="195">
        <v>1.5</v>
      </c>
      <c r="M62" s="195">
        <v>1.5</v>
      </c>
      <c r="N62" s="199">
        <f>SUM('Tjörn runt'!J53)</f>
        <v>0.75742574257425743</v>
      </c>
      <c r="O62" s="224">
        <v>1.5</v>
      </c>
      <c r="P62" s="200">
        <f t="shared" si="5"/>
        <v>3.7574257425742577</v>
      </c>
      <c r="Q62" s="10">
        <f t="shared" si="6"/>
        <v>-235.24257425742573</v>
      </c>
      <c r="R62" s="73"/>
      <c r="S62" s="73">
        <v>4</v>
      </c>
      <c r="T62" s="73">
        <v>34</v>
      </c>
      <c r="U62" s="73"/>
      <c r="V62" s="73">
        <v>77</v>
      </c>
      <c r="W62" s="73">
        <v>124</v>
      </c>
      <c r="X62" s="76">
        <f t="shared" si="7"/>
        <v>239</v>
      </c>
    </row>
    <row r="63" spans="1:24" s="52" customFormat="1" ht="15.75" thickBot="1" x14ac:dyDescent="0.3">
      <c r="A63" s="201">
        <v>62</v>
      </c>
      <c r="B63" s="204" t="s">
        <v>96</v>
      </c>
      <c r="C63" s="103" t="s">
        <v>97</v>
      </c>
      <c r="D63" s="103" t="s">
        <v>46</v>
      </c>
      <c r="E63" s="104">
        <v>1.022</v>
      </c>
      <c r="F63" s="103" t="s">
        <v>61</v>
      </c>
      <c r="G63" s="211" t="s">
        <v>98</v>
      </c>
      <c r="H63" s="103" t="s">
        <v>38</v>
      </c>
      <c r="I63" s="105">
        <v>358</v>
      </c>
      <c r="J63" s="218"/>
      <c r="K63" s="196">
        <f>SUM(PaterN!J19)</f>
        <v>0.79069767441860461</v>
      </c>
      <c r="L63" s="195">
        <v>1.5</v>
      </c>
      <c r="M63" s="195">
        <v>1.5</v>
      </c>
      <c r="N63" s="225">
        <v>1.5</v>
      </c>
      <c r="O63" s="224">
        <v>1.5</v>
      </c>
      <c r="P63" s="200">
        <f t="shared" si="5"/>
        <v>3.7906976744186043</v>
      </c>
      <c r="Q63" s="10"/>
      <c r="R63" s="10"/>
      <c r="S63" s="10"/>
      <c r="T63" s="10"/>
      <c r="U63" s="10"/>
      <c r="V63" s="10"/>
      <c r="W63" s="10"/>
      <c r="X63" s="10"/>
    </row>
    <row r="64" spans="1:24" s="52" customFormat="1" ht="15.75" thickBot="1" x14ac:dyDescent="0.3">
      <c r="A64" s="201">
        <v>63</v>
      </c>
      <c r="B64" s="179"/>
      <c r="C64" s="193" t="s">
        <v>364</v>
      </c>
      <c r="D64" s="191" t="s">
        <v>204</v>
      </c>
      <c r="E64" s="240" t="s">
        <v>366</v>
      </c>
      <c r="F64" s="193" t="s">
        <v>365</v>
      </c>
      <c r="G64" s="189"/>
      <c r="H64" s="133"/>
      <c r="I64" s="151"/>
      <c r="J64" s="51"/>
      <c r="K64" s="195">
        <v>1.5</v>
      </c>
      <c r="L64" s="195">
        <v>1.5</v>
      </c>
      <c r="M64" s="195">
        <v>1.5</v>
      </c>
      <c r="N64" s="199">
        <f>SUM('Tjörn runt'!J54)</f>
        <v>0.79207920792079212</v>
      </c>
      <c r="O64" s="224">
        <v>1.5</v>
      </c>
      <c r="P64" s="200">
        <f t="shared" si="5"/>
        <v>3.7920792079207919</v>
      </c>
      <c r="Q64" s="10">
        <f>P64-X64</f>
        <v>-235.20792079207922</v>
      </c>
      <c r="R64" s="73"/>
      <c r="S64" s="73">
        <v>4</v>
      </c>
      <c r="T64" s="73">
        <v>34</v>
      </c>
      <c r="U64" s="73"/>
      <c r="V64" s="73">
        <v>77</v>
      </c>
      <c r="W64" s="73">
        <v>124</v>
      </c>
      <c r="X64" s="76">
        <f>SUM(R64:W64)</f>
        <v>239</v>
      </c>
    </row>
    <row r="65" spans="1:24" s="52" customFormat="1" ht="15.75" thickBot="1" x14ac:dyDescent="0.3">
      <c r="A65" s="201">
        <v>64</v>
      </c>
      <c r="B65" s="178"/>
      <c r="C65" s="193" t="s">
        <v>371</v>
      </c>
      <c r="D65" s="191" t="s">
        <v>152</v>
      </c>
      <c r="E65" s="240" t="s">
        <v>372</v>
      </c>
      <c r="F65" s="193" t="s">
        <v>163</v>
      </c>
      <c r="G65" s="188"/>
      <c r="H65" s="121"/>
      <c r="I65" s="151"/>
      <c r="J65" s="51"/>
      <c r="K65" s="195">
        <v>1.5</v>
      </c>
      <c r="L65" s="195">
        <v>1.5</v>
      </c>
      <c r="M65" s="195">
        <v>1.5</v>
      </c>
      <c r="N65" s="199">
        <f>SUM('Tjörn runt'!J56)</f>
        <v>0.81188118811881194</v>
      </c>
      <c r="O65" s="224">
        <v>1.5</v>
      </c>
      <c r="P65" s="200">
        <f t="shared" si="5"/>
        <v>3.8118811881188117</v>
      </c>
      <c r="Q65" s="10">
        <f>P65-X65</f>
        <v>-235.1881188118812</v>
      </c>
      <c r="R65" s="73"/>
      <c r="S65" s="73">
        <v>4</v>
      </c>
      <c r="T65" s="73">
        <v>34</v>
      </c>
      <c r="U65" s="73"/>
      <c r="V65" s="73">
        <v>77</v>
      </c>
      <c r="W65" s="73">
        <v>124</v>
      </c>
      <c r="X65" s="76">
        <f>SUM(R65:W65)</f>
        <v>239</v>
      </c>
    </row>
    <row r="66" spans="1:24" s="52" customFormat="1" ht="15.75" thickBot="1" x14ac:dyDescent="0.3">
      <c r="A66" s="201">
        <v>65</v>
      </c>
      <c r="B66" s="178"/>
      <c r="C66" s="192" t="s">
        <v>374</v>
      </c>
      <c r="D66" s="190" t="s">
        <v>169</v>
      </c>
      <c r="E66" s="242" t="s">
        <v>376</v>
      </c>
      <c r="F66" s="192" t="s">
        <v>375</v>
      </c>
      <c r="G66" s="188"/>
      <c r="H66" s="121"/>
      <c r="I66" s="151"/>
      <c r="J66" s="96"/>
      <c r="K66" s="195">
        <v>1.5</v>
      </c>
      <c r="L66" s="195">
        <v>1.5</v>
      </c>
      <c r="M66" s="195">
        <v>1.5</v>
      </c>
      <c r="N66" s="199">
        <f>SUM('Tjörn runt'!J57)</f>
        <v>0.81683168316831678</v>
      </c>
      <c r="O66" s="224">
        <v>1.5</v>
      </c>
      <c r="P66" s="200">
        <f t="shared" ref="P66:P97" si="8">SUM(K66:O66)-3</f>
        <v>3.8168316831683171</v>
      </c>
      <c r="Q66" s="10">
        <f>P66-X66</f>
        <v>-235.18316831683168</v>
      </c>
      <c r="R66" s="73"/>
      <c r="S66" s="73">
        <v>4</v>
      </c>
      <c r="T66" s="73">
        <v>34</v>
      </c>
      <c r="U66" s="73"/>
      <c r="V66" s="73">
        <v>77</v>
      </c>
      <c r="W66" s="73">
        <v>124</v>
      </c>
      <c r="X66" s="76">
        <f>SUM(R66:W66)</f>
        <v>239</v>
      </c>
    </row>
    <row r="67" spans="1:24" s="52" customFormat="1" ht="15.75" thickBot="1" x14ac:dyDescent="0.3">
      <c r="A67" s="201">
        <v>66</v>
      </c>
      <c r="B67" s="178"/>
      <c r="C67" s="192" t="s">
        <v>378</v>
      </c>
      <c r="D67" s="190" t="s">
        <v>244</v>
      </c>
      <c r="E67" s="242" t="s">
        <v>380</v>
      </c>
      <c r="F67" s="192" t="s">
        <v>379</v>
      </c>
      <c r="G67" s="188"/>
      <c r="H67" s="121"/>
      <c r="I67" s="151"/>
      <c r="J67" s="51"/>
      <c r="K67" s="195">
        <v>1.5</v>
      </c>
      <c r="L67" s="195">
        <v>1.5</v>
      </c>
      <c r="M67" s="195">
        <v>1.5</v>
      </c>
      <c r="N67" s="199">
        <f>SUM('Tjörn runt'!J58)</f>
        <v>0.84653465346534651</v>
      </c>
      <c r="O67" s="224">
        <v>1.5</v>
      </c>
      <c r="P67" s="200">
        <f t="shared" si="8"/>
        <v>3.8465346534653468</v>
      </c>
      <c r="Q67" s="10">
        <f>P67-X67</f>
        <v>-235.15346534653466</v>
      </c>
      <c r="R67" s="73"/>
      <c r="S67" s="73">
        <v>4</v>
      </c>
      <c r="T67" s="73">
        <v>34</v>
      </c>
      <c r="U67" s="73"/>
      <c r="V67" s="73">
        <v>77</v>
      </c>
      <c r="W67" s="73">
        <v>124</v>
      </c>
      <c r="X67" s="76">
        <f>SUM(R67:W67)</f>
        <v>239</v>
      </c>
    </row>
    <row r="68" spans="1:24" s="52" customFormat="1" ht="15.75" thickBot="1" x14ac:dyDescent="0.3">
      <c r="A68" s="201">
        <v>67</v>
      </c>
      <c r="B68" s="203" t="s">
        <v>475</v>
      </c>
      <c r="C68" s="78" t="s">
        <v>476</v>
      </c>
      <c r="D68" s="119"/>
      <c r="E68" s="243">
        <v>1.0449999999999999</v>
      </c>
      <c r="F68" s="78" t="s">
        <v>477</v>
      </c>
      <c r="G68" s="188"/>
      <c r="H68" s="121"/>
      <c r="I68" s="151"/>
      <c r="J68" s="51"/>
      <c r="K68" s="195">
        <v>1.5</v>
      </c>
      <c r="L68" s="196">
        <f>SUM(HermÖ!J31)</f>
        <v>0.84905660377358494</v>
      </c>
      <c r="M68" s="195">
        <v>1.5</v>
      </c>
      <c r="N68" s="225">
        <v>1.5</v>
      </c>
      <c r="O68" s="224">
        <v>1.5</v>
      </c>
      <c r="P68" s="200">
        <f t="shared" si="8"/>
        <v>3.8490566037735849</v>
      </c>
    </row>
    <row r="69" spans="1:24" s="52" customFormat="1" ht="15.75" thickBot="1" x14ac:dyDescent="0.3">
      <c r="A69" s="201">
        <v>68</v>
      </c>
      <c r="B69" s="204" t="s">
        <v>103</v>
      </c>
      <c r="C69" s="103" t="s">
        <v>104</v>
      </c>
      <c r="D69" s="103" t="s">
        <v>65</v>
      </c>
      <c r="E69" s="104">
        <v>1.0880000000000001</v>
      </c>
      <c r="F69" s="103" t="s">
        <v>105</v>
      </c>
      <c r="G69" s="211" t="s">
        <v>106</v>
      </c>
      <c r="H69" s="103" t="s">
        <v>107</v>
      </c>
      <c r="I69" s="105">
        <v>1957</v>
      </c>
      <c r="J69" s="218"/>
      <c r="K69" s="196">
        <f>SUM(PaterN!J21)</f>
        <v>0.86046511627906974</v>
      </c>
      <c r="L69" s="195">
        <v>1.5</v>
      </c>
      <c r="M69" s="195">
        <v>1.5</v>
      </c>
      <c r="N69" s="225">
        <v>1.5</v>
      </c>
      <c r="O69" s="224">
        <v>1.5</v>
      </c>
      <c r="P69" s="200">
        <f t="shared" si="8"/>
        <v>3.8604651162790695</v>
      </c>
      <c r="Q69" s="10">
        <f>P69-X69</f>
        <v>-235.13953488372093</v>
      </c>
      <c r="R69" s="73"/>
      <c r="S69" s="73">
        <v>4</v>
      </c>
      <c r="T69" s="73">
        <v>34</v>
      </c>
      <c r="U69" s="73"/>
      <c r="V69" s="73">
        <v>77</v>
      </c>
      <c r="W69" s="73">
        <v>124</v>
      </c>
      <c r="X69" s="76">
        <f>SUM(R69:W69)</f>
        <v>239</v>
      </c>
    </row>
    <row r="70" spans="1:24" s="52" customFormat="1" ht="15.75" thickBot="1" x14ac:dyDescent="0.3">
      <c r="A70" s="201">
        <v>69</v>
      </c>
      <c r="B70" s="119"/>
      <c r="C70" s="192" t="s">
        <v>382</v>
      </c>
      <c r="D70" s="190" t="s">
        <v>170</v>
      </c>
      <c r="E70" s="242" t="s">
        <v>248</v>
      </c>
      <c r="F70" s="192" t="s">
        <v>351</v>
      </c>
      <c r="G70" s="119"/>
      <c r="H70" s="121"/>
      <c r="I70" s="151"/>
      <c r="J70" s="96"/>
      <c r="K70" s="195">
        <v>1.5</v>
      </c>
      <c r="L70" s="220">
        <v>1.5</v>
      </c>
      <c r="M70" s="195">
        <v>1.5</v>
      </c>
      <c r="N70" s="196">
        <f>SUM('Tjörn runt'!J59)</f>
        <v>0.86633663366336633</v>
      </c>
      <c r="O70" s="224">
        <v>1.5</v>
      </c>
      <c r="P70" s="200">
        <f t="shared" si="8"/>
        <v>3.8663366336633667</v>
      </c>
      <c r="Q70" s="10">
        <f>P70-X70</f>
        <v>-235.13366336633663</v>
      </c>
      <c r="R70" s="73"/>
      <c r="S70" s="73">
        <v>4</v>
      </c>
      <c r="T70" s="73">
        <v>34</v>
      </c>
      <c r="U70" s="73"/>
      <c r="V70" s="73">
        <v>77</v>
      </c>
      <c r="W70" s="73">
        <v>124</v>
      </c>
      <c r="X70" s="76">
        <f>SUM(R70:W70)</f>
        <v>239</v>
      </c>
    </row>
    <row r="71" spans="1:24" s="52" customFormat="1" ht="15.75" thickBot="1" x14ac:dyDescent="0.3">
      <c r="A71" s="201">
        <v>70</v>
      </c>
      <c r="B71" s="78" t="s">
        <v>480</v>
      </c>
      <c r="C71" s="78" t="s">
        <v>481</v>
      </c>
      <c r="D71" s="120"/>
      <c r="E71" s="243">
        <v>1.0449999999999999</v>
      </c>
      <c r="F71" s="78" t="s">
        <v>482</v>
      </c>
      <c r="G71" s="121"/>
      <c r="H71" s="121"/>
      <c r="I71" s="150"/>
      <c r="J71" s="51"/>
      <c r="K71" s="195">
        <v>1.5</v>
      </c>
      <c r="L71" s="194">
        <f>SUM(HermÖ!J32)</f>
        <v>0.86792452830188682</v>
      </c>
      <c r="M71" s="195">
        <v>1.5</v>
      </c>
      <c r="N71" s="195">
        <v>1.5</v>
      </c>
      <c r="O71" s="224">
        <v>1.5</v>
      </c>
      <c r="P71" s="200">
        <f t="shared" si="8"/>
        <v>3.867924528301887</v>
      </c>
    </row>
    <row r="72" spans="1:24" s="52" customFormat="1" ht="15.75" thickBot="1" x14ac:dyDescent="0.3">
      <c r="A72" s="201">
        <v>71</v>
      </c>
      <c r="B72" s="124"/>
      <c r="C72" s="193" t="s">
        <v>384</v>
      </c>
      <c r="D72" s="191" t="s">
        <v>182</v>
      </c>
      <c r="E72" s="240" t="s">
        <v>386</v>
      </c>
      <c r="F72" s="193" t="s">
        <v>385</v>
      </c>
      <c r="G72" s="124"/>
      <c r="H72" s="134"/>
      <c r="I72" s="152"/>
      <c r="J72" s="96"/>
      <c r="K72" s="195">
        <v>1.5</v>
      </c>
      <c r="L72" s="220">
        <v>1.5</v>
      </c>
      <c r="M72" s="195">
        <v>1.5</v>
      </c>
      <c r="N72" s="196">
        <f>SUM('Tjörn runt'!J60)</f>
        <v>0.87128712871287128</v>
      </c>
      <c r="O72" s="224">
        <v>1.5</v>
      </c>
      <c r="P72" s="200">
        <f t="shared" si="8"/>
        <v>3.8712871287128712</v>
      </c>
      <c r="Q72" s="10">
        <f>P72-X72</f>
        <v>-235.12871287128712</v>
      </c>
      <c r="R72" s="73"/>
      <c r="S72" s="73">
        <v>4</v>
      </c>
      <c r="T72" s="73">
        <v>34</v>
      </c>
      <c r="U72" s="73"/>
      <c r="V72" s="73">
        <v>77</v>
      </c>
      <c r="W72" s="73">
        <v>124</v>
      </c>
      <c r="X72" s="76">
        <f>SUM(R72:W72)</f>
        <v>239</v>
      </c>
    </row>
    <row r="73" spans="1:24" s="52" customFormat="1" ht="15.75" thickBot="1" x14ac:dyDescent="0.3">
      <c r="A73" s="201">
        <v>72</v>
      </c>
      <c r="B73" s="119"/>
      <c r="C73" s="192" t="s">
        <v>388</v>
      </c>
      <c r="D73" s="190" t="s">
        <v>170</v>
      </c>
      <c r="E73" s="242" t="s">
        <v>389</v>
      </c>
      <c r="F73" s="192" t="s">
        <v>344</v>
      </c>
      <c r="G73" s="119"/>
      <c r="H73" s="121"/>
      <c r="I73" s="151"/>
      <c r="J73" s="96"/>
      <c r="K73" s="195">
        <v>1.5</v>
      </c>
      <c r="L73" s="220">
        <v>1.5</v>
      </c>
      <c r="M73" s="195">
        <v>1.5</v>
      </c>
      <c r="N73" s="196">
        <f>SUM('Tjörn runt'!J61)</f>
        <v>0.88613861386138615</v>
      </c>
      <c r="O73" s="224">
        <v>1.5</v>
      </c>
      <c r="P73" s="200">
        <f t="shared" si="8"/>
        <v>3.8861386138613865</v>
      </c>
      <c r="Q73" s="10">
        <f>P73-X73</f>
        <v>-235.11386138613861</v>
      </c>
      <c r="R73" s="73"/>
      <c r="S73" s="73">
        <v>4</v>
      </c>
      <c r="T73" s="73">
        <v>34</v>
      </c>
      <c r="U73" s="73"/>
      <c r="V73" s="73">
        <v>77</v>
      </c>
      <c r="W73" s="73">
        <v>124</v>
      </c>
      <c r="X73" s="76">
        <f>SUM(R73:W73)</f>
        <v>239</v>
      </c>
    </row>
    <row r="74" spans="1:24" s="52" customFormat="1" ht="15.75" thickBot="1" x14ac:dyDescent="0.3">
      <c r="A74" s="201">
        <v>73</v>
      </c>
      <c r="B74" s="78" t="s">
        <v>484</v>
      </c>
      <c r="C74" s="78" t="s">
        <v>485</v>
      </c>
      <c r="D74" s="128"/>
      <c r="E74" s="243">
        <v>1.087</v>
      </c>
      <c r="F74" s="78" t="s">
        <v>369</v>
      </c>
      <c r="G74" s="128"/>
      <c r="H74" s="135"/>
      <c r="I74" s="154"/>
      <c r="J74" s="96"/>
      <c r="K74" s="195">
        <v>1.5</v>
      </c>
      <c r="L74" s="194">
        <f>SUM(HermÖ!J33)</f>
        <v>0.8867924528301887</v>
      </c>
      <c r="M74" s="195">
        <v>1.5</v>
      </c>
      <c r="N74" s="195">
        <v>1.5</v>
      </c>
      <c r="O74" s="224">
        <v>1.5</v>
      </c>
      <c r="P74" s="200">
        <f t="shared" si="8"/>
        <v>3.8867924528301891</v>
      </c>
    </row>
    <row r="75" spans="1:24" s="52" customFormat="1" x14ac:dyDescent="0.25">
      <c r="A75" s="201">
        <v>74</v>
      </c>
      <c r="B75" s="119"/>
      <c r="C75" s="193" t="s">
        <v>390</v>
      </c>
      <c r="D75" s="191" t="s">
        <v>175</v>
      </c>
      <c r="E75" s="240" t="s">
        <v>392</v>
      </c>
      <c r="F75" s="193" t="s">
        <v>391</v>
      </c>
      <c r="G75" s="119"/>
      <c r="H75" s="121"/>
      <c r="I75" s="151"/>
      <c r="J75" s="97"/>
      <c r="K75" s="195">
        <v>1.5</v>
      </c>
      <c r="L75" s="220">
        <v>1.5</v>
      </c>
      <c r="M75" s="195">
        <v>1.5</v>
      </c>
      <c r="N75" s="196">
        <f>SUM('Tjörn runt'!J62)</f>
        <v>0.8910891089108911</v>
      </c>
      <c r="O75" s="224">
        <v>1.5</v>
      </c>
      <c r="P75" s="200">
        <f t="shared" si="8"/>
        <v>3.891089108910891</v>
      </c>
      <c r="Q75" s="10">
        <f>P75-X75</f>
        <v>-235.1089108910891</v>
      </c>
      <c r="R75" s="73"/>
      <c r="S75" s="73">
        <v>4</v>
      </c>
      <c r="T75" s="73">
        <v>34</v>
      </c>
      <c r="U75" s="73"/>
      <c r="V75" s="73">
        <v>77</v>
      </c>
      <c r="W75" s="73">
        <v>124</v>
      </c>
      <c r="X75" s="76">
        <f>SUM(R75:W75)</f>
        <v>239</v>
      </c>
    </row>
    <row r="77" spans="1:24" x14ac:dyDescent="0.25">
      <c r="J77" s="12"/>
      <c r="K77" s="18"/>
      <c r="O77" s="10"/>
      <c r="P77" s="10"/>
    </row>
    <row r="78" spans="1:24" x14ac:dyDescent="0.25">
      <c r="J78" s="12"/>
      <c r="K78" s="18"/>
      <c r="P78" s="10"/>
    </row>
  </sheetData>
  <sortState xmlns:xlrd2="http://schemas.microsoft.com/office/spreadsheetml/2017/richdata2" ref="A2:X78">
    <sortCondition ref="P1:P78"/>
  </sortState>
  <pageMargins left="0.7" right="0.7" top="0.75" bottom="0.75" header="0.3" footer="0.3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7"/>
  <sheetViews>
    <sheetView workbookViewId="0">
      <selection activeCell="B5" sqref="B5:P78"/>
    </sheetView>
  </sheetViews>
  <sheetFormatPr defaultColWidth="9.140625" defaultRowHeight="15" x14ac:dyDescent="0.25"/>
  <cols>
    <col min="1" max="1" width="4.7109375" style="10" customWidth="1"/>
    <col min="2" max="2" width="25.7109375" style="10" customWidth="1"/>
    <col min="3" max="3" width="8.7109375" style="32" customWidth="1"/>
    <col min="4" max="6" width="25.7109375" style="10" customWidth="1"/>
    <col min="7" max="7" width="10.7109375" style="10" customWidth="1"/>
    <col min="8" max="8" width="6.5703125" style="18" bestFit="1" customWidth="1"/>
    <col min="9" max="14" width="3" style="10" hidden="1" customWidth="1"/>
    <col min="15" max="15" width="5.5703125" style="10" hidden="1" customWidth="1"/>
    <col min="16" max="16" width="9.7109375" style="10" customWidth="1"/>
    <col min="17" max="16384" width="9.140625" style="10"/>
  </cols>
  <sheetData>
    <row r="1" spans="1:16" x14ac:dyDescent="0.25">
      <c r="A1" s="10" t="s">
        <v>27</v>
      </c>
    </row>
    <row r="2" spans="1:16" x14ac:dyDescent="0.25">
      <c r="A2" s="10" t="s">
        <v>13</v>
      </c>
    </row>
    <row r="3" spans="1:16" ht="15.75" thickBot="1" x14ac:dyDescent="0.3"/>
    <row r="4" spans="1:16" ht="15.75" thickBot="1" x14ac:dyDescent="0.3">
      <c r="A4" s="11" t="s">
        <v>0</v>
      </c>
      <c r="B4" s="11" t="s">
        <v>1</v>
      </c>
      <c r="C4" s="33" t="s">
        <v>2</v>
      </c>
      <c r="D4" s="11" t="s">
        <v>3</v>
      </c>
      <c r="E4" s="11" t="s">
        <v>4</v>
      </c>
      <c r="F4" s="11" t="s">
        <v>5</v>
      </c>
      <c r="G4" s="3" t="s">
        <v>15</v>
      </c>
      <c r="H4" s="3" t="s">
        <v>20</v>
      </c>
      <c r="P4" s="7" t="s">
        <v>12</v>
      </c>
    </row>
    <row r="5" spans="1:16" x14ac:dyDescent="0.25">
      <c r="A5" s="13">
        <v>1</v>
      </c>
      <c r="B5" s="9"/>
      <c r="C5" s="17"/>
      <c r="D5" s="9"/>
      <c r="E5" s="9"/>
      <c r="F5" s="9"/>
      <c r="G5" s="29"/>
      <c r="H5" s="46"/>
      <c r="O5" s="36"/>
      <c r="P5" s="47"/>
    </row>
    <row r="6" spans="1:16" x14ac:dyDescent="0.25">
      <c r="A6" s="13">
        <v>2</v>
      </c>
      <c r="B6" s="34"/>
      <c r="C6" s="35"/>
      <c r="D6" s="34"/>
      <c r="E6" s="34"/>
      <c r="F6" s="34"/>
      <c r="G6" s="16"/>
      <c r="H6" s="46"/>
      <c r="O6" s="36"/>
      <c r="P6" s="47"/>
    </row>
    <row r="7" spans="1:16" x14ac:dyDescent="0.25">
      <c r="A7" s="13">
        <v>3</v>
      </c>
      <c r="B7" s="9"/>
      <c r="C7" s="25"/>
      <c r="D7" s="26"/>
      <c r="E7" s="21"/>
      <c r="F7" s="27"/>
      <c r="G7" s="29"/>
      <c r="H7" s="46"/>
      <c r="O7" s="36"/>
      <c r="P7" s="47"/>
    </row>
    <row r="8" spans="1:16" x14ac:dyDescent="0.25">
      <c r="A8" s="13">
        <v>4</v>
      </c>
      <c r="B8" s="9"/>
      <c r="C8" s="25"/>
      <c r="D8" s="26"/>
      <c r="E8" s="21"/>
      <c r="F8" s="27"/>
      <c r="G8" s="29"/>
      <c r="H8" s="46"/>
      <c r="O8" s="36"/>
      <c r="P8" s="47"/>
    </row>
    <row r="9" spans="1:16" x14ac:dyDescent="0.25">
      <c r="A9" s="13">
        <v>5</v>
      </c>
      <c r="B9" s="9"/>
      <c r="C9" s="17"/>
      <c r="D9" s="9"/>
      <c r="E9" s="9"/>
      <c r="F9" s="9"/>
      <c r="G9" s="29"/>
      <c r="H9" s="46"/>
      <c r="O9" s="36"/>
      <c r="P9" s="47"/>
    </row>
    <row r="10" spans="1:16" x14ac:dyDescent="0.25">
      <c r="A10" s="13">
        <v>6</v>
      </c>
      <c r="B10" s="9"/>
      <c r="C10" s="9"/>
      <c r="D10" s="9"/>
      <c r="E10" s="9"/>
      <c r="F10" s="9"/>
      <c r="G10" s="16"/>
      <c r="H10" s="46"/>
      <c r="O10" s="36"/>
      <c r="P10" s="47"/>
    </row>
    <row r="11" spans="1:16" x14ac:dyDescent="0.25">
      <c r="A11" s="13">
        <v>7</v>
      </c>
      <c r="B11" s="9"/>
      <c r="C11" s="17"/>
      <c r="D11" s="9"/>
      <c r="E11" s="9"/>
      <c r="F11" s="9"/>
      <c r="G11" s="29"/>
      <c r="H11" s="46"/>
      <c r="O11" s="36"/>
      <c r="P11" s="47"/>
    </row>
    <row r="12" spans="1:16" x14ac:dyDescent="0.25">
      <c r="A12" s="13">
        <v>8</v>
      </c>
      <c r="B12" s="9"/>
      <c r="C12" s="25"/>
      <c r="D12" s="26"/>
      <c r="E12" s="21"/>
      <c r="F12" s="27"/>
      <c r="G12" s="29"/>
      <c r="H12" s="46"/>
      <c r="O12" s="36"/>
      <c r="P12" s="47"/>
    </row>
    <row r="13" spans="1:16" x14ac:dyDescent="0.25">
      <c r="A13" s="13">
        <v>9</v>
      </c>
      <c r="B13" s="22"/>
      <c r="C13" s="28"/>
      <c r="D13" s="22"/>
      <c r="E13" s="23"/>
      <c r="F13" s="24"/>
      <c r="G13" s="29"/>
      <c r="H13" s="46"/>
      <c r="O13" s="36"/>
      <c r="P13" s="47"/>
    </row>
    <row r="14" spans="1:16" x14ac:dyDescent="0.25">
      <c r="A14" s="13">
        <v>10</v>
      </c>
      <c r="B14" s="14"/>
      <c r="C14" s="15"/>
      <c r="D14" s="14"/>
      <c r="E14" s="14"/>
      <c r="F14" s="14"/>
      <c r="G14" s="37"/>
      <c r="H14" s="46"/>
      <c r="O14" s="36"/>
      <c r="P14" s="47"/>
    </row>
    <row r="15" spans="1:16" x14ac:dyDescent="0.25">
      <c r="A15" s="13">
        <v>11</v>
      </c>
      <c r="B15" s="9"/>
      <c r="C15" s="25"/>
      <c r="D15" s="26"/>
      <c r="E15" s="21"/>
      <c r="F15" s="27"/>
      <c r="G15" s="29"/>
      <c r="H15" s="46"/>
      <c r="O15" s="36"/>
      <c r="P15" s="47"/>
    </row>
    <row r="16" spans="1:16" x14ac:dyDescent="0.25">
      <c r="A16" s="13">
        <v>12</v>
      </c>
      <c r="B16" s="9"/>
      <c r="C16" s="9"/>
      <c r="D16" s="9"/>
      <c r="E16" s="9"/>
      <c r="F16" s="9"/>
      <c r="G16" s="16"/>
      <c r="H16" s="46"/>
      <c r="O16" s="36"/>
      <c r="P16" s="47"/>
    </row>
    <row r="17" spans="1:16" x14ac:dyDescent="0.25">
      <c r="A17" s="13">
        <v>13</v>
      </c>
      <c r="B17" s="9"/>
      <c r="C17" s="17"/>
      <c r="D17" s="9"/>
      <c r="E17" s="9"/>
      <c r="F17" s="9"/>
      <c r="G17" s="29"/>
      <c r="H17" s="46"/>
      <c r="O17" s="36"/>
      <c r="P17" s="47"/>
    </row>
    <row r="18" spans="1:16" x14ac:dyDescent="0.25">
      <c r="A18" s="13">
        <v>14</v>
      </c>
      <c r="B18" s="9"/>
      <c r="C18" s="25"/>
      <c r="D18" s="26"/>
      <c r="E18" s="21"/>
      <c r="F18" s="27"/>
      <c r="G18" s="29"/>
      <c r="H18" s="46"/>
      <c r="O18" s="36"/>
      <c r="P18" s="47"/>
    </row>
    <row r="19" spans="1:16" x14ac:dyDescent="0.25">
      <c r="A19" s="13">
        <v>15</v>
      </c>
      <c r="B19" s="22"/>
      <c r="C19" s="28"/>
      <c r="D19" s="22"/>
      <c r="E19" s="23"/>
      <c r="F19" s="24"/>
      <c r="G19" s="37"/>
      <c r="H19" s="46"/>
      <c r="O19" s="36"/>
      <c r="P19" s="47"/>
    </row>
    <row r="20" spans="1:16" x14ac:dyDescent="0.25">
      <c r="A20" s="13">
        <v>16</v>
      </c>
      <c r="B20" s="22"/>
      <c r="C20" s="28"/>
      <c r="D20" s="22"/>
      <c r="E20" s="23"/>
      <c r="F20" s="24"/>
      <c r="G20" s="29"/>
      <c r="H20" s="46"/>
      <c r="O20" s="36"/>
      <c r="P20" s="47"/>
    </row>
    <row r="21" spans="1:16" x14ac:dyDescent="0.25">
      <c r="A21" s="13">
        <v>17</v>
      </c>
      <c r="B21" s="22"/>
      <c r="C21" s="28"/>
      <c r="D21" s="22"/>
      <c r="E21" s="23"/>
      <c r="F21" s="24"/>
      <c r="G21" s="29"/>
      <c r="H21" s="46"/>
      <c r="O21" s="36"/>
      <c r="P21" s="47"/>
    </row>
    <row r="22" spans="1:16" x14ac:dyDescent="0.25">
      <c r="A22" s="13">
        <v>18</v>
      </c>
      <c r="B22" s="9"/>
      <c r="C22" s="17"/>
      <c r="D22" s="9"/>
      <c r="E22" s="9"/>
      <c r="F22" s="9"/>
      <c r="G22" s="29"/>
      <c r="H22" s="46"/>
      <c r="O22" s="36"/>
      <c r="P22" s="47"/>
    </row>
    <row r="23" spans="1:16" x14ac:dyDescent="0.25">
      <c r="A23" s="13">
        <v>19</v>
      </c>
      <c r="B23" s="9"/>
      <c r="C23" s="17"/>
      <c r="D23" s="9"/>
      <c r="E23" s="9"/>
      <c r="F23" s="9"/>
      <c r="G23" s="29"/>
      <c r="H23" s="46"/>
      <c r="O23" s="36"/>
      <c r="P23" s="47"/>
    </row>
    <row r="24" spans="1:16" x14ac:dyDescent="0.25">
      <c r="A24" s="13">
        <v>20</v>
      </c>
      <c r="B24" s="9"/>
      <c r="C24" s="17"/>
      <c r="D24" s="9"/>
      <c r="E24" s="9"/>
      <c r="F24" s="9"/>
      <c r="G24" s="16"/>
      <c r="H24" s="46"/>
      <c r="O24" s="36"/>
      <c r="P24" s="47"/>
    </row>
    <row r="25" spans="1:16" x14ac:dyDescent="0.25">
      <c r="A25" s="13">
        <v>21</v>
      </c>
      <c r="B25" s="14"/>
      <c r="C25" s="15"/>
      <c r="D25" s="14"/>
      <c r="E25" s="21"/>
      <c r="F25" s="14"/>
      <c r="G25" s="16"/>
      <c r="H25" s="46"/>
      <c r="O25" s="36"/>
      <c r="P25" s="47"/>
    </row>
    <row r="26" spans="1:16" x14ac:dyDescent="0.25">
      <c r="A26" s="13">
        <v>22</v>
      </c>
      <c r="B26" s="9"/>
      <c r="C26" s="17"/>
      <c r="D26" s="9"/>
      <c r="E26" s="9"/>
      <c r="F26" s="9"/>
      <c r="G26" s="29"/>
      <c r="H26" s="46"/>
      <c r="O26" s="36"/>
      <c r="P26" s="47"/>
    </row>
    <row r="27" spans="1:16" x14ac:dyDescent="0.25">
      <c r="A27" s="13">
        <v>23</v>
      </c>
      <c r="B27" s="9"/>
      <c r="C27" s="17"/>
      <c r="D27" s="9"/>
      <c r="E27" s="9"/>
      <c r="F27" s="9"/>
      <c r="G27" s="29"/>
      <c r="H27" s="46"/>
      <c r="O27" s="36"/>
      <c r="P27" s="47"/>
    </row>
    <row r="28" spans="1:16" x14ac:dyDescent="0.25">
      <c r="A28" s="13">
        <v>24</v>
      </c>
      <c r="B28" s="9"/>
      <c r="C28" s="17"/>
      <c r="D28" s="9"/>
      <c r="E28" s="9"/>
      <c r="F28" s="9"/>
      <c r="G28" s="29"/>
      <c r="H28" s="46"/>
      <c r="O28" s="36"/>
      <c r="P28" s="47"/>
    </row>
    <row r="29" spans="1:16" x14ac:dyDescent="0.25">
      <c r="A29" s="13">
        <v>25</v>
      </c>
      <c r="B29" s="14"/>
      <c r="C29" s="15"/>
      <c r="D29" s="14"/>
      <c r="E29" s="14"/>
      <c r="F29" s="14"/>
      <c r="G29" s="29"/>
      <c r="H29" s="46"/>
      <c r="O29" s="36"/>
      <c r="P29" s="47"/>
    </row>
    <row r="30" spans="1:16" x14ac:dyDescent="0.25">
      <c r="A30" s="13">
        <v>26</v>
      </c>
      <c r="B30" s="9"/>
      <c r="C30" s="25"/>
      <c r="D30" s="26"/>
      <c r="E30" s="21"/>
      <c r="F30" s="27"/>
      <c r="G30" s="16"/>
      <c r="H30" s="46"/>
      <c r="O30" s="36"/>
      <c r="P30" s="47"/>
    </row>
    <row r="31" spans="1:16" x14ac:dyDescent="0.25">
      <c r="A31" s="13">
        <v>27</v>
      </c>
      <c r="B31" s="22"/>
      <c r="C31" s="28"/>
      <c r="D31" s="22"/>
      <c r="E31" s="23"/>
      <c r="F31" s="24"/>
      <c r="G31" s="29"/>
      <c r="H31" s="46"/>
      <c r="O31" s="36"/>
      <c r="P31" s="47"/>
    </row>
    <row r="32" spans="1:16" x14ac:dyDescent="0.25">
      <c r="A32" s="13">
        <v>28</v>
      </c>
      <c r="B32" s="9"/>
      <c r="C32" s="25"/>
      <c r="D32" s="26"/>
      <c r="E32" s="21"/>
      <c r="F32" s="27"/>
      <c r="G32" s="29"/>
      <c r="H32" s="46"/>
      <c r="O32" s="36"/>
      <c r="P32" s="47"/>
    </row>
    <row r="33" spans="1:16" x14ac:dyDescent="0.25">
      <c r="A33" s="13">
        <v>29</v>
      </c>
      <c r="B33" s="14"/>
      <c r="C33" s="15"/>
      <c r="D33" s="14"/>
      <c r="E33" s="14"/>
      <c r="F33" s="14"/>
      <c r="G33" s="29"/>
      <c r="H33" s="46"/>
      <c r="O33" s="36"/>
      <c r="P33" s="47"/>
    </row>
    <row r="34" spans="1:16" x14ac:dyDescent="0.25">
      <c r="A34" s="13">
        <v>30</v>
      </c>
      <c r="B34" s="9"/>
      <c r="C34" s="17"/>
      <c r="D34" s="9"/>
      <c r="E34" s="9"/>
      <c r="F34" s="9"/>
      <c r="G34" s="29"/>
      <c r="H34" s="46"/>
      <c r="O34" s="36"/>
      <c r="P34" s="47"/>
    </row>
    <row r="35" spans="1:16" x14ac:dyDescent="0.25">
      <c r="A35" s="13">
        <v>31</v>
      </c>
      <c r="B35" s="22"/>
      <c r="C35" s="28"/>
      <c r="D35" s="22"/>
      <c r="E35" s="23"/>
      <c r="F35" s="24"/>
      <c r="G35" s="29"/>
      <c r="H35" s="46"/>
      <c r="O35" s="36"/>
      <c r="P35" s="47"/>
    </row>
    <row r="36" spans="1:16" x14ac:dyDescent="0.25">
      <c r="A36" s="13">
        <v>32</v>
      </c>
      <c r="B36" s="14"/>
      <c r="C36" s="15"/>
      <c r="D36" s="14"/>
      <c r="E36" s="14"/>
      <c r="F36" s="14"/>
      <c r="G36" s="29"/>
      <c r="H36" s="46"/>
      <c r="O36" s="36"/>
      <c r="P36" s="47"/>
    </row>
    <row r="37" spans="1:16" x14ac:dyDescent="0.25">
      <c r="A37" s="13">
        <v>33</v>
      </c>
      <c r="B37" s="9"/>
      <c r="C37" s="25"/>
      <c r="D37" s="26"/>
      <c r="E37" s="21"/>
      <c r="F37" s="27"/>
      <c r="G37" s="29"/>
      <c r="H37" s="46"/>
      <c r="O37" s="36"/>
      <c r="P37" s="47"/>
    </row>
    <row r="38" spans="1:16" x14ac:dyDescent="0.25">
      <c r="A38" s="13">
        <v>34</v>
      </c>
      <c r="B38" s="9"/>
      <c r="C38" s="17"/>
      <c r="D38" s="9"/>
      <c r="E38" s="9"/>
      <c r="F38" s="9"/>
      <c r="G38" s="29"/>
      <c r="H38" s="46"/>
      <c r="O38" s="36"/>
      <c r="P38" s="47"/>
    </row>
    <row r="39" spans="1:16" x14ac:dyDescent="0.25">
      <c r="A39" s="13">
        <v>35</v>
      </c>
      <c r="B39" s="9"/>
      <c r="C39" s="17"/>
      <c r="D39" s="9"/>
      <c r="E39" s="9"/>
      <c r="F39" s="9"/>
      <c r="G39" s="29"/>
      <c r="H39" s="46"/>
      <c r="O39" s="36"/>
      <c r="P39" s="47"/>
    </row>
    <row r="40" spans="1:16" x14ac:dyDescent="0.25">
      <c r="A40" s="13">
        <v>36</v>
      </c>
      <c r="B40" s="9"/>
      <c r="C40" s="17"/>
      <c r="D40" s="9"/>
      <c r="E40" s="9"/>
      <c r="F40" s="9"/>
      <c r="G40" s="30"/>
      <c r="H40" s="46"/>
      <c r="O40" s="36"/>
      <c r="P40" s="47"/>
    </row>
    <row r="41" spans="1:16" x14ac:dyDescent="0.25">
      <c r="A41" s="13">
        <v>37</v>
      </c>
      <c r="B41" s="9"/>
      <c r="C41" s="17"/>
      <c r="D41" s="9"/>
      <c r="E41" s="9"/>
      <c r="F41" s="9"/>
      <c r="G41" s="29"/>
      <c r="H41" s="46"/>
      <c r="O41" s="36"/>
      <c r="P41" s="47"/>
    </row>
    <row r="42" spans="1:16" x14ac:dyDescent="0.25">
      <c r="A42" s="38">
        <v>38</v>
      </c>
      <c r="B42" s="9"/>
      <c r="C42" s="17"/>
      <c r="D42" s="9"/>
      <c r="E42" s="9"/>
      <c r="F42" s="9"/>
      <c r="G42" s="39"/>
      <c r="H42" s="46"/>
      <c r="O42" s="36"/>
      <c r="P42" s="47"/>
    </row>
    <row r="43" spans="1:16" x14ac:dyDescent="0.25">
      <c r="A43" s="38">
        <v>39</v>
      </c>
      <c r="B43" s="9"/>
      <c r="C43" s="17"/>
      <c r="D43" s="9"/>
      <c r="E43" s="9"/>
      <c r="F43" s="9"/>
      <c r="G43" s="43"/>
      <c r="H43" s="46"/>
      <c r="O43" s="36"/>
      <c r="P43" s="47"/>
    </row>
    <row r="44" spans="1:16" x14ac:dyDescent="0.25">
      <c r="A44" s="38">
        <v>40</v>
      </c>
      <c r="B44" s="9"/>
      <c r="C44" s="17"/>
      <c r="D44" s="9"/>
      <c r="E44" s="9"/>
      <c r="F44" s="9"/>
      <c r="G44" s="39"/>
      <c r="H44" s="46"/>
      <c r="O44" s="36"/>
      <c r="P44" s="47"/>
    </row>
    <row r="45" spans="1:16" x14ac:dyDescent="0.25">
      <c r="A45" s="38">
        <v>41</v>
      </c>
      <c r="B45" s="9"/>
      <c r="C45" s="17"/>
      <c r="D45" s="9"/>
      <c r="E45" s="9"/>
      <c r="F45" s="9"/>
      <c r="G45" s="39"/>
      <c r="H45" s="46"/>
      <c r="O45" s="36"/>
      <c r="P45" s="47"/>
    </row>
    <row r="46" spans="1:16" x14ac:dyDescent="0.25">
      <c r="A46" s="38">
        <v>42</v>
      </c>
      <c r="B46" s="22"/>
      <c r="C46" s="28"/>
      <c r="D46" s="22"/>
      <c r="E46" s="23"/>
      <c r="F46" s="24"/>
      <c r="G46" s="39"/>
      <c r="H46" s="46"/>
      <c r="O46" s="36"/>
      <c r="P46" s="47"/>
    </row>
    <row r="47" spans="1:16" x14ac:dyDescent="0.25">
      <c r="A47" s="38">
        <v>43</v>
      </c>
      <c r="B47" s="9"/>
      <c r="C47" s="17"/>
      <c r="D47" s="9"/>
      <c r="E47" s="9"/>
      <c r="F47" s="9"/>
      <c r="G47" s="39"/>
      <c r="H47" s="46"/>
      <c r="O47" s="36"/>
      <c r="P47" s="47"/>
    </row>
    <row r="48" spans="1:16" x14ac:dyDescent="0.25">
      <c r="A48" s="38">
        <v>44</v>
      </c>
      <c r="B48" s="22"/>
      <c r="C48" s="28"/>
      <c r="D48" s="22"/>
      <c r="E48" s="23"/>
      <c r="F48" s="24"/>
      <c r="G48" s="39"/>
      <c r="H48" s="46"/>
      <c r="O48" s="36"/>
      <c r="P48" s="47"/>
    </row>
    <row r="49" spans="1:16" x14ac:dyDescent="0.25">
      <c r="A49" s="38">
        <v>45</v>
      </c>
      <c r="B49" s="22"/>
      <c r="C49" s="28"/>
      <c r="D49" s="22"/>
      <c r="E49" s="23"/>
      <c r="F49" s="24"/>
      <c r="G49" s="43"/>
      <c r="H49" s="46"/>
      <c r="O49" s="36"/>
      <c r="P49" s="47"/>
    </row>
    <row r="50" spans="1:16" x14ac:dyDescent="0.25">
      <c r="A50" s="38">
        <v>46</v>
      </c>
      <c r="B50" s="9"/>
      <c r="C50" s="17"/>
      <c r="D50" s="9"/>
      <c r="E50" s="9"/>
      <c r="F50" s="9"/>
      <c r="G50" s="43"/>
      <c r="H50" s="46"/>
      <c r="O50" s="36"/>
      <c r="P50" s="47"/>
    </row>
    <row r="51" spans="1:16" x14ac:dyDescent="0.25">
      <c r="A51" s="38">
        <v>47</v>
      </c>
      <c r="B51" s="22"/>
      <c r="C51" s="28"/>
      <c r="D51" s="22"/>
      <c r="E51" s="23"/>
      <c r="F51" s="24"/>
      <c r="G51" s="39"/>
      <c r="H51" s="46"/>
      <c r="O51" s="36"/>
      <c r="P51" s="47"/>
    </row>
    <row r="52" spans="1:16" x14ac:dyDescent="0.25">
      <c r="A52" s="38">
        <v>48</v>
      </c>
      <c r="B52" s="9"/>
      <c r="C52" s="17"/>
      <c r="D52" s="9"/>
      <c r="E52" s="9"/>
      <c r="F52" s="9"/>
      <c r="G52" s="39"/>
      <c r="H52" s="46"/>
      <c r="O52" s="36"/>
      <c r="P52" s="47"/>
    </row>
    <row r="53" spans="1:16" x14ac:dyDescent="0.25">
      <c r="A53" s="38">
        <v>49</v>
      </c>
      <c r="B53" s="9"/>
      <c r="C53" s="17"/>
      <c r="D53" s="9"/>
      <c r="E53" s="9"/>
      <c r="F53" s="9"/>
      <c r="G53" s="39"/>
      <c r="H53" s="46"/>
      <c r="O53" s="36"/>
      <c r="P53" s="47"/>
    </row>
    <row r="54" spans="1:16" x14ac:dyDescent="0.25">
      <c r="A54" s="38">
        <v>50</v>
      </c>
      <c r="B54" s="14"/>
      <c r="C54" s="15"/>
      <c r="D54" s="14"/>
      <c r="E54" s="14"/>
      <c r="F54" s="14"/>
      <c r="G54" s="39"/>
      <c r="H54" s="46"/>
      <c r="O54" s="36"/>
      <c r="P54" s="47"/>
    </row>
    <row r="55" spans="1:16" x14ac:dyDescent="0.25">
      <c r="A55" s="38">
        <v>51</v>
      </c>
      <c r="B55" s="9"/>
      <c r="C55" s="42"/>
      <c r="D55" s="9"/>
      <c r="E55" s="9"/>
      <c r="F55" s="9"/>
      <c r="G55" s="49"/>
      <c r="H55" s="46"/>
      <c r="O55" s="36"/>
      <c r="P55" s="47"/>
    </row>
    <row r="56" spans="1:16" x14ac:dyDescent="0.25">
      <c r="A56" s="38">
        <v>52</v>
      </c>
      <c r="B56" s="40"/>
      <c r="C56" s="48"/>
      <c r="D56" s="40"/>
      <c r="E56" s="40"/>
      <c r="F56" s="40"/>
      <c r="G56" s="43"/>
      <c r="H56" s="46"/>
      <c r="O56" s="36"/>
      <c r="P56" s="47"/>
    </row>
    <row r="57" spans="1:16" x14ac:dyDescent="0.25">
      <c r="A57" s="38">
        <v>53</v>
      </c>
      <c r="B57" s="14"/>
      <c r="C57" s="15"/>
      <c r="D57" s="14"/>
      <c r="E57" s="14"/>
      <c r="F57" s="14"/>
      <c r="G57" s="39"/>
      <c r="H57" s="46"/>
      <c r="O57" s="36"/>
      <c r="P57" s="47"/>
    </row>
    <row r="58" spans="1:16" x14ac:dyDescent="0.25">
      <c r="A58" s="38">
        <v>54</v>
      </c>
      <c r="B58" s="58"/>
      <c r="C58" s="59"/>
      <c r="D58" s="58"/>
      <c r="E58" s="60"/>
      <c r="F58" s="61"/>
      <c r="G58" s="39"/>
      <c r="H58" s="46"/>
      <c r="O58" s="36"/>
      <c r="P58" s="47"/>
    </row>
    <row r="59" spans="1:16" x14ac:dyDescent="0.25">
      <c r="A59" s="38">
        <v>55</v>
      </c>
      <c r="B59" s="22"/>
      <c r="C59" s="28"/>
      <c r="D59" s="22"/>
      <c r="E59" s="23"/>
      <c r="F59" s="24"/>
      <c r="G59" s="39"/>
      <c r="H59" s="46"/>
      <c r="O59" s="36"/>
      <c r="P59" s="47"/>
    </row>
    <row r="60" spans="1:16" x14ac:dyDescent="0.25">
      <c r="A60" s="38">
        <v>56</v>
      </c>
      <c r="B60" s="22"/>
      <c r="C60" s="28"/>
      <c r="D60" s="22"/>
      <c r="E60" s="23"/>
      <c r="F60" s="24"/>
      <c r="G60" s="39"/>
      <c r="H60" s="46"/>
      <c r="O60" s="36"/>
      <c r="P60" s="47"/>
    </row>
    <row r="61" spans="1:16" x14ac:dyDescent="0.25">
      <c r="A61" s="38">
        <v>57</v>
      </c>
      <c r="B61" s="9"/>
      <c r="C61" s="9"/>
      <c r="D61" s="9"/>
      <c r="E61" s="9"/>
      <c r="F61" s="9"/>
      <c r="G61" s="43"/>
      <c r="H61" s="46"/>
      <c r="O61" s="36"/>
      <c r="P61" s="47"/>
    </row>
    <row r="62" spans="1:16" x14ac:dyDescent="0.25">
      <c r="A62" s="38">
        <v>58</v>
      </c>
      <c r="B62" s="9"/>
      <c r="C62" s="17"/>
      <c r="D62" s="9"/>
      <c r="E62" s="9"/>
      <c r="F62" s="9"/>
      <c r="G62" s="39"/>
      <c r="H62" s="46"/>
      <c r="O62" s="36"/>
      <c r="P62" s="47"/>
    </row>
    <row r="63" spans="1:16" x14ac:dyDescent="0.25">
      <c r="A63" s="38">
        <v>59</v>
      </c>
      <c r="B63" s="9"/>
      <c r="C63" s="25"/>
      <c r="D63" s="26"/>
      <c r="E63" s="21"/>
      <c r="F63" s="27"/>
      <c r="G63" s="43"/>
      <c r="H63" s="46"/>
      <c r="O63" s="36"/>
      <c r="P63" s="47"/>
    </row>
    <row r="64" spans="1:16" x14ac:dyDescent="0.25">
      <c r="A64" s="38">
        <v>60</v>
      </c>
      <c r="B64" s="34"/>
      <c r="C64" s="35"/>
      <c r="D64" s="34"/>
      <c r="E64" s="34"/>
      <c r="F64" s="34"/>
      <c r="G64" s="39"/>
      <c r="H64" s="46"/>
      <c r="O64" s="36"/>
      <c r="P64" s="47"/>
    </row>
    <row r="65" spans="1:16" x14ac:dyDescent="0.25">
      <c r="A65" s="38">
        <v>61</v>
      </c>
      <c r="B65" s="9"/>
      <c r="C65" s="17"/>
      <c r="D65" s="9"/>
      <c r="E65" s="9"/>
      <c r="F65" s="9"/>
      <c r="G65" s="39"/>
      <c r="H65" s="46"/>
      <c r="O65" s="36"/>
      <c r="P65" s="47"/>
    </row>
    <row r="66" spans="1:16" x14ac:dyDescent="0.25">
      <c r="A66" s="38">
        <v>62</v>
      </c>
      <c r="B66" s="9"/>
      <c r="C66" s="17"/>
      <c r="D66" s="9"/>
      <c r="E66" s="9"/>
      <c r="F66" s="9"/>
      <c r="G66" s="39"/>
      <c r="H66" s="46"/>
      <c r="O66" s="36"/>
      <c r="P66" s="47"/>
    </row>
    <row r="67" spans="1:16" x14ac:dyDescent="0.25">
      <c r="A67" s="38">
        <v>63</v>
      </c>
      <c r="B67" s="14"/>
      <c r="C67" s="15"/>
      <c r="D67" s="14"/>
      <c r="E67" s="14"/>
      <c r="F67" s="14"/>
      <c r="G67" s="50"/>
      <c r="H67" s="46"/>
      <c r="O67" s="36"/>
      <c r="P67" s="47"/>
    </row>
    <row r="68" spans="1:16" x14ac:dyDescent="0.25">
      <c r="A68" s="38">
        <v>64</v>
      </c>
      <c r="B68" s="22"/>
      <c r="C68" s="28"/>
      <c r="D68" s="22"/>
      <c r="E68" s="23"/>
      <c r="F68" s="24"/>
      <c r="G68" s="39"/>
      <c r="H68" s="46"/>
      <c r="O68" s="36"/>
      <c r="P68" s="47"/>
    </row>
    <row r="69" spans="1:16" x14ac:dyDescent="0.25">
      <c r="A69" s="38">
        <v>65</v>
      </c>
      <c r="B69" s="9"/>
      <c r="C69" s="42"/>
      <c r="D69" s="9"/>
      <c r="E69" s="9"/>
      <c r="F69" s="9"/>
      <c r="G69" s="66"/>
      <c r="H69" s="46"/>
      <c r="O69" s="36"/>
      <c r="P69" s="47"/>
    </row>
    <row r="70" spans="1:16" x14ac:dyDescent="0.25">
      <c r="A70" s="38">
        <v>66</v>
      </c>
      <c r="B70" s="14"/>
      <c r="C70" s="53"/>
      <c r="D70" s="14"/>
      <c r="E70" s="14"/>
      <c r="F70" s="14"/>
      <c r="G70" s="65"/>
      <c r="H70" s="46"/>
      <c r="O70" s="36"/>
      <c r="P70" s="47"/>
    </row>
    <row r="71" spans="1:16" x14ac:dyDescent="0.25">
      <c r="A71" s="38">
        <v>67</v>
      </c>
      <c r="B71" s="22"/>
      <c r="C71" s="64"/>
      <c r="D71" s="22"/>
      <c r="E71" s="23"/>
      <c r="F71" s="24"/>
      <c r="G71" s="51"/>
      <c r="H71" s="46"/>
      <c r="O71" s="36"/>
      <c r="P71" s="47"/>
    </row>
    <row r="72" spans="1:16" x14ac:dyDescent="0.25">
      <c r="A72" s="38">
        <v>68</v>
      </c>
      <c r="B72" s="9"/>
      <c r="C72" s="42"/>
      <c r="D72" s="9"/>
      <c r="E72" s="9"/>
      <c r="F72" s="9"/>
      <c r="G72" s="65"/>
      <c r="H72" s="46"/>
      <c r="O72" s="36"/>
      <c r="P72" s="47"/>
    </row>
    <row r="73" spans="1:16" x14ac:dyDescent="0.25">
      <c r="A73" s="38">
        <v>69</v>
      </c>
      <c r="B73" s="9"/>
      <c r="C73" s="42"/>
      <c r="D73" s="9"/>
      <c r="E73" s="9"/>
      <c r="F73" s="9"/>
      <c r="G73" s="65"/>
      <c r="H73" s="46"/>
      <c r="O73" s="36"/>
      <c r="P73" s="47"/>
    </row>
    <row r="74" spans="1:16" x14ac:dyDescent="0.25">
      <c r="A74" s="38">
        <v>70</v>
      </c>
      <c r="B74" s="22"/>
      <c r="C74" s="64"/>
      <c r="D74" s="22"/>
      <c r="E74" s="23"/>
      <c r="F74" s="24"/>
      <c r="G74" s="65"/>
      <c r="H74" s="46"/>
      <c r="O74" s="36"/>
      <c r="P74" s="47"/>
    </row>
    <row r="75" spans="1:16" x14ac:dyDescent="0.25">
      <c r="A75" s="38"/>
      <c r="B75" s="22"/>
      <c r="C75" s="64"/>
      <c r="D75" s="22"/>
      <c r="E75" s="23"/>
      <c r="F75" s="24"/>
      <c r="G75" s="49"/>
      <c r="H75" s="46"/>
      <c r="O75" s="36"/>
      <c r="P75" s="47"/>
    </row>
    <row r="76" spans="1:16" x14ac:dyDescent="0.25">
      <c r="A76" s="38"/>
      <c r="B76" s="14"/>
      <c r="C76" s="15"/>
      <c r="D76" s="14"/>
      <c r="E76" s="14"/>
      <c r="F76" s="14"/>
      <c r="G76" s="50"/>
      <c r="H76" s="46"/>
      <c r="O76" s="36"/>
      <c r="P76" s="47"/>
    </row>
    <row r="77" spans="1:16" x14ac:dyDescent="0.25">
      <c r="A77" s="13"/>
      <c r="B77" s="9"/>
      <c r="C77" s="17"/>
      <c r="D77" s="9"/>
      <c r="E77" s="9"/>
      <c r="F77" s="9"/>
      <c r="G77" s="16"/>
      <c r="H77" s="46"/>
      <c r="I77" s="62"/>
      <c r="J77" s="62"/>
      <c r="K77" s="62"/>
      <c r="L77" s="62"/>
      <c r="M77" s="62"/>
      <c r="N77" s="62"/>
      <c r="O77" s="63"/>
      <c r="P77" s="47"/>
    </row>
  </sheetData>
  <sortState xmlns:xlrd2="http://schemas.microsoft.com/office/spreadsheetml/2017/richdata2" ref="B5:P77">
    <sortCondition ref="H5:H7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5"/>
  <sheetViews>
    <sheetView zoomScaleNormal="100" workbookViewId="0">
      <selection activeCell="D24" sqref="D24"/>
    </sheetView>
  </sheetViews>
  <sheetFormatPr defaultColWidth="9.140625" defaultRowHeight="15" x14ac:dyDescent="0.25"/>
  <cols>
    <col min="1" max="1" width="11.85546875" style="1" customWidth="1"/>
    <col min="2" max="2" width="17.7109375" style="1" customWidth="1"/>
    <col min="3" max="3" width="13.85546875" style="1" customWidth="1"/>
    <col min="4" max="4" width="12" style="1" customWidth="1"/>
    <col min="5" max="5" width="25.7109375" style="1" customWidth="1"/>
    <col min="6" max="6" width="17" style="1" customWidth="1"/>
    <col min="7" max="7" width="10.7109375" style="1" customWidth="1"/>
    <col min="8" max="8" width="9.7109375" style="1" customWidth="1"/>
    <col min="9" max="9" width="11" style="1" customWidth="1"/>
    <col min="10" max="12" width="9.7109375" style="1" customWidth="1"/>
    <col min="13" max="15" width="3.7109375" style="1" customWidth="1"/>
    <col min="16" max="17" width="3.7109375" style="1" bestFit="1" customWidth="1"/>
    <col min="18" max="16384" width="9.140625" style="1"/>
  </cols>
  <sheetData>
    <row r="1" spans="1:10" x14ac:dyDescent="0.25">
      <c r="A1" s="10" t="s">
        <v>27</v>
      </c>
    </row>
    <row r="4" spans="1:10" ht="21" x14ac:dyDescent="0.25">
      <c r="A4" s="244" t="s">
        <v>109</v>
      </c>
      <c r="B4" s="245"/>
      <c r="C4" s="245"/>
      <c r="D4" s="245"/>
      <c r="E4" s="101"/>
      <c r="F4" s="101"/>
      <c r="G4" s="101"/>
      <c r="H4" s="101"/>
    </row>
    <row r="5" spans="1:10" ht="37.5" x14ac:dyDescent="0.3">
      <c r="A5" s="102" t="s">
        <v>29</v>
      </c>
      <c r="B5" s="102" t="s">
        <v>30</v>
      </c>
      <c r="C5" s="108" t="s">
        <v>5</v>
      </c>
      <c r="D5" s="109" t="s">
        <v>15</v>
      </c>
      <c r="E5" s="102" t="s">
        <v>31</v>
      </c>
      <c r="F5" s="102" t="s">
        <v>32</v>
      </c>
      <c r="G5" s="102" t="s">
        <v>115</v>
      </c>
      <c r="H5" s="110" t="s">
        <v>108</v>
      </c>
      <c r="I5" s="102" t="s">
        <v>28</v>
      </c>
      <c r="J5" s="111" t="s">
        <v>12</v>
      </c>
    </row>
    <row r="6" spans="1:10" x14ac:dyDescent="0.25">
      <c r="A6" s="103" t="s">
        <v>33</v>
      </c>
      <c r="B6" s="103" t="s">
        <v>34</v>
      </c>
      <c r="C6" s="103" t="s">
        <v>35</v>
      </c>
      <c r="D6" s="104">
        <v>1.014</v>
      </c>
      <c r="E6" s="103" t="s">
        <v>36</v>
      </c>
      <c r="F6" s="103" t="s">
        <v>37</v>
      </c>
      <c r="G6" s="103" t="s">
        <v>38</v>
      </c>
      <c r="H6" s="105">
        <v>306</v>
      </c>
      <c r="I6" s="105">
        <v>1</v>
      </c>
      <c r="J6" s="93">
        <f>SUM(I6/43)</f>
        <v>2.3255813953488372E-2</v>
      </c>
    </row>
    <row r="7" spans="1:10" x14ac:dyDescent="0.25">
      <c r="A7" s="103" t="s">
        <v>39</v>
      </c>
      <c r="B7" s="103" t="s">
        <v>40</v>
      </c>
      <c r="C7" s="103" t="s">
        <v>41</v>
      </c>
      <c r="D7" s="104">
        <v>1.0449999999999999</v>
      </c>
      <c r="E7" s="103" t="s">
        <v>42</v>
      </c>
      <c r="F7" s="103" t="s">
        <v>43</v>
      </c>
      <c r="G7" s="103" t="s">
        <v>38</v>
      </c>
      <c r="H7" s="105">
        <v>11</v>
      </c>
      <c r="I7" s="105">
        <v>2</v>
      </c>
      <c r="J7" s="93">
        <f t="shared" ref="J7:J22" si="0">SUM(I7/43)</f>
        <v>4.6511627906976744E-2</v>
      </c>
    </row>
    <row r="8" spans="1:10" x14ac:dyDescent="0.25">
      <c r="A8" s="103" t="s">
        <v>44</v>
      </c>
      <c r="B8" s="103" t="s">
        <v>45</v>
      </c>
      <c r="C8" s="103" t="s">
        <v>46</v>
      </c>
      <c r="D8" s="104">
        <v>1.026</v>
      </c>
      <c r="E8" s="103" t="s">
        <v>47</v>
      </c>
      <c r="F8" s="103" t="s">
        <v>48</v>
      </c>
      <c r="G8" s="103" t="s">
        <v>38</v>
      </c>
      <c r="H8" s="105">
        <v>13975</v>
      </c>
      <c r="I8" s="105">
        <v>3</v>
      </c>
      <c r="J8" s="93">
        <f t="shared" si="0"/>
        <v>6.9767441860465115E-2</v>
      </c>
    </row>
    <row r="9" spans="1:10" x14ac:dyDescent="0.25">
      <c r="A9" s="103" t="s">
        <v>49</v>
      </c>
      <c r="B9" s="103" t="s">
        <v>50</v>
      </c>
      <c r="C9" s="103" t="s">
        <v>51</v>
      </c>
      <c r="D9" s="104">
        <v>1.0349999999999999</v>
      </c>
      <c r="E9" s="103" t="s">
        <v>52</v>
      </c>
      <c r="F9" s="103" t="s">
        <v>53</v>
      </c>
      <c r="G9" s="103" t="s">
        <v>38</v>
      </c>
      <c r="H9" s="105">
        <v>21</v>
      </c>
      <c r="I9" s="105">
        <v>4</v>
      </c>
      <c r="J9" s="93">
        <f t="shared" si="0"/>
        <v>9.3023255813953487E-2</v>
      </c>
    </row>
    <row r="10" spans="1:10" ht="30" x14ac:dyDescent="0.25">
      <c r="A10" s="103" t="s">
        <v>54</v>
      </c>
      <c r="B10" s="103" t="s">
        <v>55</v>
      </c>
      <c r="C10" s="103" t="s">
        <v>56</v>
      </c>
      <c r="D10" s="105">
        <v>1</v>
      </c>
      <c r="E10" s="103" t="s">
        <v>57</v>
      </c>
      <c r="F10" s="101"/>
      <c r="G10" s="103" t="s">
        <v>38</v>
      </c>
      <c r="H10" s="105">
        <v>23</v>
      </c>
      <c r="I10" s="105">
        <v>5</v>
      </c>
      <c r="J10" s="93">
        <f t="shared" si="0"/>
        <v>0.11627906976744186</v>
      </c>
    </row>
    <row r="11" spans="1:10" x14ac:dyDescent="0.25">
      <c r="A11" s="103" t="s">
        <v>58</v>
      </c>
      <c r="B11" s="103" t="s">
        <v>59</v>
      </c>
      <c r="C11" s="103" t="s">
        <v>60</v>
      </c>
      <c r="D11" s="104">
        <v>1.026</v>
      </c>
      <c r="E11" s="103" t="s">
        <v>61</v>
      </c>
      <c r="F11" s="103" t="s">
        <v>62</v>
      </c>
      <c r="G11" s="103" t="s">
        <v>38</v>
      </c>
      <c r="H11" s="105">
        <v>393</v>
      </c>
      <c r="I11" s="105">
        <v>6</v>
      </c>
      <c r="J11" s="93">
        <f t="shared" si="0"/>
        <v>0.13953488372093023</v>
      </c>
    </row>
    <row r="12" spans="1:10" x14ac:dyDescent="0.25">
      <c r="A12" s="103" t="s">
        <v>63</v>
      </c>
      <c r="B12" s="103" t="s">
        <v>64</v>
      </c>
      <c r="C12" s="103" t="s">
        <v>65</v>
      </c>
      <c r="D12" s="104">
        <v>1.012</v>
      </c>
      <c r="E12" s="103" t="s">
        <v>66</v>
      </c>
      <c r="F12" s="103" t="s">
        <v>67</v>
      </c>
      <c r="G12" s="103" t="s">
        <v>38</v>
      </c>
      <c r="H12" s="105">
        <v>92</v>
      </c>
      <c r="I12" s="105">
        <v>8</v>
      </c>
      <c r="J12" s="93">
        <f t="shared" si="0"/>
        <v>0.18604651162790697</v>
      </c>
    </row>
    <row r="13" spans="1:10" ht="30" x14ac:dyDescent="0.25">
      <c r="A13" s="103" t="s">
        <v>68</v>
      </c>
      <c r="B13" s="103" t="s">
        <v>69</v>
      </c>
      <c r="C13" s="103" t="s">
        <v>70</v>
      </c>
      <c r="D13" s="104">
        <v>1.0369999999999999</v>
      </c>
      <c r="E13" s="103" t="s">
        <v>71</v>
      </c>
      <c r="F13" s="103" t="s">
        <v>72</v>
      </c>
      <c r="G13" s="103" t="s">
        <v>38</v>
      </c>
      <c r="H13" s="105">
        <v>132</v>
      </c>
      <c r="I13" s="105">
        <v>11</v>
      </c>
      <c r="J13" s="93">
        <f t="shared" si="0"/>
        <v>0.2558139534883721</v>
      </c>
    </row>
    <row r="14" spans="1:10" x14ac:dyDescent="0.25">
      <c r="A14" s="103" t="s">
        <v>73</v>
      </c>
      <c r="B14" s="103" t="s">
        <v>74</v>
      </c>
      <c r="C14" s="103" t="s">
        <v>75</v>
      </c>
      <c r="D14" s="106">
        <v>1.08</v>
      </c>
      <c r="E14" s="103" t="s">
        <v>76</v>
      </c>
      <c r="F14" s="103" t="s">
        <v>77</v>
      </c>
      <c r="G14" s="103" t="s">
        <v>38</v>
      </c>
      <c r="H14" s="105">
        <v>712</v>
      </c>
      <c r="I14" s="105">
        <v>12</v>
      </c>
      <c r="J14" s="93">
        <f t="shared" si="0"/>
        <v>0.27906976744186046</v>
      </c>
    </row>
    <row r="15" spans="1:10" x14ac:dyDescent="0.25">
      <c r="A15" s="103" t="s">
        <v>78</v>
      </c>
      <c r="B15" s="103" t="s">
        <v>79</v>
      </c>
      <c r="C15" s="103" t="s">
        <v>80</v>
      </c>
      <c r="D15" s="104">
        <v>1.0269999999999999</v>
      </c>
      <c r="E15" s="103" t="s">
        <v>81</v>
      </c>
      <c r="F15" s="103" t="s">
        <v>82</v>
      </c>
      <c r="G15" s="103" t="s">
        <v>38</v>
      </c>
      <c r="H15" s="105">
        <v>126</v>
      </c>
      <c r="I15" s="105">
        <v>14</v>
      </c>
      <c r="J15" s="93">
        <f t="shared" si="0"/>
        <v>0.32558139534883723</v>
      </c>
    </row>
    <row r="16" spans="1:10" x14ac:dyDescent="0.25">
      <c r="A16" s="103" t="s">
        <v>83</v>
      </c>
      <c r="B16" s="103" t="s">
        <v>84</v>
      </c>
      <c r="C16" s="103" t="s">
        <v>65</v>
      </c>
      <c r="D16" s="104">
        <v>1.0389999999999999</v>
      </c>
      <c r="E16" s="103" t="s">
        <v>85</v>
      </c>
      <c r="F16" s="103" t="s">
        <v>86</v>
      </c>
      <c r="G16" s="103" t="s">
        <v>38</v>
      </c>
      <c r="H16" s="105">
        <v>10533</v>
      </c>
      <c r="I16" s="105">
        <v>19</v>
      </c>
      <c r="J16" s="93">
        <f t="shared" si="0"/>
        <v>0.44186046511627908</v>
      </c>
    </row>
    <row r="17" spans="1:11" x14ac:dyDescent="0.25">
      <c r="A17" s="103" t="s">
        <v>87</v>
      </c>
      <c r="B17" s="103" t="s">
        <v>88</v>
      </c>
      <c r="C17" s="103" t="s">
        <v>89</v>
      </c>
      <c r="D17" s="104">
        <v>1.0740000000000001</v>
      </c>
      <c r="E17" s="103" t="s">
        <v>90</v>
      </c>
      <c r="F17" s="103" t="s">
        <v>91</v>
      </c>
      <c r="G17" s="103" t="s">
        <v>38</v>
      </c>
      <c r="H17" s="105">
        <v>1034</v>
      </c>
      <c r="I17" s="105">
        <v>21</v>
      </c>
      <c r="J17" s="93">
        <f t="shared" si="0"/>
        <v>0.48837209302325579</v>
      </c>
    </row>
    <row r="18" spans="1:11" x14ac:dyDescent="0.25">
      <c r="A18" s="103" t="s">
        <v>92</v>
      </c>
      <c r="B18" s="103" t="s">
        <v>93</v>
      </c>
      <c r="C18" s="103" t="s">
        <v>65</v>
      </c>
      <c r="D18" s="104">
        <v>1.077</v>
      </c>
      <c r="E18" s="103" t="s">
        <v>94</v>
      </c>
      <c r="F18" s="103" t="s">
        <v>95</v>
      </c>
      <c r="G18" s="103" t="s">
        <v>38</v>
      </c>
      <c r="H18" s="105">
        <v>11131</v>
      </c>
      <c r="I18" s="105">
        <v>29</v>
      </c>
      <c r="J18" s="93">
        <f t="shared" si="0"/>
        <v>0.67441860465116277</v>
      </c>
    </row>
    <row r="19" spans="1:11" x14ac:dyDescent="0.25">
      <c r="A19" s="103" t="s">
        <v>96</v>
      </c>
      <c r="B19" s="103" t="s">
        <v>97</v>
      </c>
      <c r="C19" s="103" t="s">
        <v>46</v>
      </c>
      <c r="D19" s="104">
        <v>1.022</v>
      </c>
      <c r="E19" s="103" t="s">
        <v>61</v>
      </c>
      <c r="F19" s="103" t="s">
        <v>98</v>
      </c>
      <c r="G19" s="107" t="s">
        <v>38</v>
      </c>
      <c r="H19" s="105">
        <v>358</v>
      </c>
      <c r="I19" s="105">
        <v>34</v>
      </c>
      <c r="J19" s="93">
        <f t="shared" si="0"/>
        <v>0.79069767441860461</v>
      </c>
    </row>
    <row r="20" spans="1:11" customFormat="1" x14ac:dyDescent="0.25">
      <c r="A20" s="103" t="s">
        <v>99</v>
      </c>
      <c r="B20" s="103" t="s">
        <v>100</v>
      </c>
      <c r="C20" s="103" t="s">
        <v>65</v>
      </c>
      <c r="D20" s="104">
        <v>1.198</v>
      </c>
      <c r="E20" s="103" t="s">
        <v>101</v>
      </c>
      <c r="F20" s="103" t="s">
        <v>102</v>
      </c>
      <c r="G20" s="107" t="s">
        <v>38</v>
      </c>
      <c r="H20" s="105">
        <v>98</v>
      </c>
      <c r="I20" s="105">
        <v>36</v>
      </c>
      <c r="J20" s="93">
        <f t="shared" si="0"/>
        <v>0.83720930232558144</v>
      </c>
    </row>
    <row r="21" spans="1:11" customFormat="1" x14ac:dyDescent="0.25">
      <c r="A21" s="103" t="s">
        <v>103</v>
      </c>
      <c r="B21" s="103" t="s">
        <v>104</v>
      </c>
      <c r="C21" s="103" t="s">
        <v>65</v>
      </c>
      <c r="D21" s="104">
        <v>1.0880000000000001</v>
      </c>
      <c r="E21" s="103" t="s">
        <v>105</v>
      </c>
      <c r="F21" s="103" t="s">
        <v>106</v>
      </c>
      <c r="G21" s="107" t="s">
        <v>107</v>
      </c>
      <c r="H21" s="105">
        <v>1957</v>
      </c>
      <c r="I21" s="105">
        <v>37</v>
      </c>
      <c r="J21" s="93">
        <f t="shared" si="0"/>
        <v>0.86046511627906974</v>
      </c>
    </row>
    <row r="22" spans="1:11" customFormat="1" x14ac:dyDescent="0.25">
      <c r="A22" s="103" t="s">
        <v>113</v>
      </c>
      <c r="B22" s="103" t="s">
        <v>112</v>
      </c>
      <c r="C22" s="103" t="s">
        <v>60</v>
      </c>
      <c r="D22" s="104">
        <v>1.0489999999999999</v>
      </c>
      <c r="E22" s="103" t="s">
        <v>111</v>
      </c>
      <c r="F22" s="103" t="s">
        <v>110</v>
      </c>
      <c r="G22" s="107" t="s">
        <v>38</v>
      </c>
      <c r="H22" s="105">
        <v>49</v>
      </c>
      <c r="I22" s="112">
        <v>43</v>
      </c>
      <c r="J22" s="93">
        <f t="shared" si="0"/>
        <v>1</v>
      </c>
      <c r="K22" s="101" t="s">
        <v>114</v>
      </c>
    </row>
    <row r="23" spans="1:11" customFormat="1" x14ac:dyDescent="0.25"/>
    <row r="24" spans="1:11" customFormat="1" x14ac:dyDescent="0.25"/>
    <row r="25" spans="1:11" customFormat="1" x14ac:dyDescent="0.25"/>
  </sheetData>
  <mergeCells count="1">
    <mergeCell ref="A4:D4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topLeftCell="A3" workbookViewId="0">
      <selection activeCell="J11" sqref="J11:J33"/>
    </sheetView>
  </sheetViews>
  <sheetFormatPr defaultColWidth="9.140625" defaultRowHeight="15" x14ac:dyDescent="0.25"/>
  <cols>
    <col min="1" max="1" width="4.7109375" style="1" customWidth="1"/>
    <col min="2" max="4" width="25.7109375" style="1" customWidth="1"/>
    <col min="5" max="5" width="15.5703125" style="1" customWidth="1"/>
    <col min="6" max="6" width="11.28515625" style="10" customWidth="1"/>
    <col min="7" max="7" width="13.5703125" style="1" customWidth="1"/>
    <col min="8" max="8" width="9.7109375" style="1" customWidth="1"/>
    <col min="9" max="9" width="3.7109375" style="1" customWidth="1"/>
    <col min="10" max="16384" width="9.140625" style="1"/>
  </cols>
  <sheetData>
    <row r="1" spans="1:10" x14ac:dyDescent="0.25">
      <c r="A1" s="10" t="s">
        <v>27</v>
      </c>
    </row>
    <row r="2" spans="1:10" x14ac:dyDescent="0.25">
      <c r="A2" s="1" t="s">
        <v>14</v>
      </c>
    </row>
    <row r="3" spans="1:10" ht="15.75" thickBot="1" x14ac:dyDescent="0.3"/>
    <row r="4" spans="1:10" ht="30" x14ac:dyDescent="0.4">
      <c r="A4" s="31"/>
      <c r="B4" s="159" t="s">
        <v>393</v>
      </c>
      <c r="C4" s="160"/>
      <c r="D4" s="159"/>
      <c r="E4" s="161"/>
      <c r="F4" s="162"/>
      <c r="G4" s="162"/>
      <c r="H4" s="162"/>
      <c r="I4" s="162"/>
    </row>
    <row r="5" spans="1:10" x14ac:dyDescent="0.25">
      <c r="A5" s="9"/>
      <c r="B5" s="164" t="s">
        <v>394</v>
      </c>
      <c r="C5" s="160"/>
      <c r="D5" s="161"/>
      <c r="E5" s="161"/>
      <c r="F5" s="162"/>
      <c r="G5" s="162"/>
      <c r="H5" s="162"/>
      <c r="I5" s="165"/>
    </row>
    <row r="6" spans="1:10" x14ac:dyDescent="0.25">
      <c r="A6" s="9"/>
      <c r="B6" s="160" t="s">
        <v>395</v>
      </c>
      <c r="C6" s="161"/>
      <c r="D6" s="161"/>
      <c r="E6" s="161"/>
      <c r="F6" s="162"/>
      <c r="G6" s="162"/>
      <c r="H6" s="162"/>
      <c r="I6" s="162"/>
    </row>
    <row r="7" spans="1:10" x14ac:dyDescent="0.25">
      <c r="A7" s="9"/>
      <c r="B7" s="161"/>
      <c r="C7" s="161"/>
      <c r="D7" s="161"/>
      <c r="E7" s="161"/>
      <c r="F7" s="162"/>
      <c r="G7" s="162"/>
      <c r="H7" s="162"/>
      <c r="I7" s="162"/>
    </row>
    <row r="8" spans="1:10" x14ac:dyDescent="0.25">
      <c r="A8" s="9"/>
      <c r="B8" s="166" t="s">
        <v>116</v>
      </c>
      <c r="C8" s="166"/>
      <c r="D8" s="166" t="s">
        <v>5</v>
      </c>
      <c r="E8" s="167" t="s">
        <v>1</v>
      </c>
      <c r="F8" s="163" t="s">
        <v>396</v>
      </c>
      <c r="G8" s="163" t="s">
        <v>3</v>
      </c>
      <c r="H8" s="163" t="s">
        <v>15</v>
      </c>
      <c r="I8" s="163"/>
      <c r="J8" s="1" t="s">
        <v>144</v>
      </c>
    </row>
    <row r="9" spans="1:10" x14ac:dyDescent="0.25">
      <c r="A9" s="9"/>
      <c r="B9" s="160"/>
      <c r="C9" s="160"/>
      <c r="D9" s="160"/>
      <c r="E9" s="161"/>
      <c r="F9" s="162"/>
      <c r="G9" s="162"/>
      <c r="H9" s="162"/>
      <c r="I9" s="160"/>
    </row>
    <row r="10" spans="1:10" x14ac:dyDescent="0.25">
      <c r="A10" s="9">
        <v>1</v>
      </c>
      <c r="B10" s="78" t="s">
        <v>397</v>
      </c>
      <c r="C10" s="78" t="s">
        <v>398</v>
      </c>
      <c r="D10" s="78" t="s">
        <v>399</v>
      </c>
      <c r="E10" s="78" t="s">
        <v>230</v>
      </c>
      <c r="F10" s="79">
        <v>715</v>
      </c>
      <c r="G10" s="80"/>
      <c r="H10" s="81">
        <v>1.0369999999999999</v>
      </c>
      <c r="I10" s="168">
        <v>1</v>
      </c>
      <c r="J10" s="1">
        <f>SUM(A10/53)</f>
        <v>1.8867924528301886E-2</v>
      </c>
    </row>
    <row r="11" spans="1:10" x14ac:dyDescent="0.25">
      <c r="A11" s="9">
        <v>3</v>
      </c>
      <c r="B11" s="169" t="s">
        <v>400</v>
      </c>
      <c r="C11" s="85" t="s">
        <v>401</v>
      </c>
      <c r="D11" s="85" t="s">
        <v>402</v>
      </c>
      <c r="E11" s="85" t="s">
        <v>230</v>
      </c>
      <c r="F11" s="86">
        <v>666</v>
      </c>
      <c r="G11" s="87" t="s">
        <v>403</v>
      </c>
      <c r="H11" s="88">
        <v>1.0369999999999999</v>
      </c>
      <c r="I11" s="170">
        <v>2</v>
      </c>
      <c r="J11" s="1">
        <f t="shared" ref="J11:J33" si="0">SUM(A11/53)</f>
        <v>5.6603773584905662E-2</v>
      </c>
    </row>
    <row r="12" spans="1:10" x14ac:dyDescent="0.25">
      <c r="A12" s="9">
        <v>7</v>
      </c>
      <c r="B12" s="78" t="s">
        <v>406</v>
      </c>
      <c r="C12" s="78" t="s">
        <v>407</v>
      </c>
      <c r="D12" s="78" t="s">
        <v>408</v>
      </c>
      <c r="E12" s="78" t="s">
        <v>185</v>
      </c>
      <c r="F12" s="79">
        <v>133</v>
      </c>
      <c r="G12" s="80" t="s">
        <v>409</v>
      </c>
      <c r="H12" s="81">
        <v>1.0669999999999999</v>
      </c>
      <c r="I12" s="168">
        <v>5</v>
      </c>
      <c r="J12" s="1">
        <f t="shared" si="0"/>
        <v>0.13207547169811321</v>
      </c>
    </row>
    <row r="13" spans="1:10" x14ac:dyDescent="0.25">
      <c r="A13" s="9">
        <v>8</v>
      </c>
      <c r="B13" s="78" t="s">
        <v>410</v>
      </c>
      <c r="C13" s="78" t="s">
        <v>411</v>
      </c>
      <c r="D13" s="78" t="s">
        <v>412</v>
      </c>
      <c r="E13" s="78" t="s">
        <v>271</v>
      </c>
      <c r="F13" s="79">
        <v>622</v>
      </c>
      <c r="G13" s="80" t="s">
        <v>413</v>
      </c>
      <c r="H13" s="81">
        <v>1.008</v>
      </c>
      <c r="I13" s="168">
        <v>7</v>
      </c>
      <c r="J13" s="1">
        <f t="shared" si="0"/>
        <v>0.15094339622641509</v>
      </c>
    </row>
    <row r="14" spans="1:10" x14ac:dyDescent="0.25">
      <c r="A14" s="9">
        <v>9</v>
      </c>
      <c r="B14" s="78" t="s">
        <v>414</v>
      </c>
      <c r="C14" s="78" t="s">
        <v>415</v>
      </c>
      <c r="D14" s="78" t="s">
        <v>234</v>
      </c>
      <c r="E14" s="78" t="s">
        <v>416</v>
      </c>
      <c r="F14" s="79">
        <v>211</v>
      </c>
      <c r="G14" s="80" t="s">
        <v>417</v>
      </c>
      <c r="H14" s="81">
        <v>1.0409999999999999</v>
      </c>
      <c r="I14" s="170">
        <v>6</v>
      </c>
      <c r="J14" s="1">
        <f t="shared" si="0"/>
        <v>0.16981132075471697</v>
      </c>
    </row>
    <row r="15" spans="1:10" x14ac:dyDescent="0.25">
      <c r="A15" s="9">
        <v>13</v>
      </c>
      <c r="B15" s="78" t="s">
        <v>419</v>
      </c>
      <c r="C15" s="78" t="s">
        <v>420</v>
      </c>
      <c r="D15" s="78" t="s">
        <v>421</v>
      </c>
      <c r="E15" s="78" t="s">
        <v>422</v>
      </c>
      <c r="F15" s="79">
        <v>712</v>
      </c>
      <c r="G15" s="80" t="s">
        <v>423</v>
      </c>
      <c r="H15" s="81">
        <v>1.08</v>
      </c>
      <c r="I15" s="168">
        <v>10</v>
      </c>
      <c r="J15" s="1">
        <f t="shared" si="0"/>
        <v>0.24528301886792453</v>
      </c>
    </row>
    <row r="16" spans="1:10" x14ac:dyDescent="0.25">
      <c r="A16" s="9">
        <v>15</v>
      </c>
      <c r="B16" s="78" t="s">
        <v>424</v>
      </c>
      <c r="C16" s="78" t="s">
        <v>425</v>
      </c>
      <c r="D16" s="78" t="s">
        <v>405</v>
      </c>
      <c r="E16" s="78" t="s">
        <v>426</v>
      </c>
      <c r="F16" s="79">
        <v>13975</v>
      </c>
      <c r="G16" s="80" t="s">
        <v>427</v>
      </c>
      <c r="H16" s="81">
        <v>1.0269999999999999</v>
      </c>
      <c r="I16" s="168">
        <v>14</v>
      </c>
      <c r="J16" s="1">
        <f t="shared" si="0"/>
        <v>0.28301886792452829</v>
      </c>
    </row>
    <row r="17" spans="1:10" x14ac:dyDescent="0.25">
      <c r="A17" s="9">
        <v>17</v>
      </c>
      <c r="B17" s="78" t="s">
        <v>428</v>
      </c>
      <c r="C17" s="78" t="s">
        <v>429</v>
      </c>
      <c r="D17" s="78" t="s">
        <v>399</v>
      </c>
      <c r="E17" s="78" t="s">
        <v>430</v>
      </c>
      <c r="F17" s="79">
        <v>98</v>
      </c>
      <c r="G17" s="80" t="s">
        <v>431</v>
      </c>
      <c r="H17" s="81">
        <v>1.198</v>
      </c>
      <c r="I17" s="168">
        <v>9</v>
      </c>
      <c r="J17" s="1">
        <f t="shared" si="0"/>
        <v>0.32075471698113206</v>
      </c>
    </row>
    <row r="18" spans="1:10" x14ac:dyDescent="0.25">
      <c r="A18" s="9">
        <v>18</v>
      </c>
      <c r="B18" s="78" t="s">
        <v>432</v>
      </c>
      <c r="C18" s="78" t="s">
        <v>433</v>
      </c>
      <c r="D18" s="78" t="s">
        <v>434</v>
      </c>
      <c r="E18" s="78" t="s">
        <v>297</v>
      </c>
      <c r="F18" s="79">
        <v>2</v>
      </c>
      <c r="G18" s="80" t="s">
        <v>435</v>
      </c>
      <c r="H18" s="81">
        <v>1.002</v>
      </c>
      <c r="I18" s="168">
        <v>19</v>
      </c>
      <c r="J18" s="1">
        <f t="shared" si="0"/>
        <v>0.33962264150943394</v>
      </c>
    </row>
    <row r="19" spans="1:10" x14ac:dyDescent="0.25">
      <c r="A19" s="9">
        <v>19</v>
      </c>
      <c r="B19" s="78" t="s">
        <v>436</v>
      </c>
      <c r="C19" s="78" t="s">
        <v>437</v>
      </c>
      <c r="D19" s="78" t="s">
        <v>402</v>
      </c>
      <c r="E19" s="78" t="s">
        <v>195</v>
      </c>
      <c r="F19" s="79">
        <v>23</v>
      </c>
      <c r="G19" s="80" t="s">
        <v>438</v>
      </c>
      <c r="H19" s="81">
        <v>1</v>
      </c>
      <c r="I19" s="168">
        <v>21</v>
      </c>
      <c r="J19" s="1">
        <f t="shared" si="0"/>
        <v>0.35849056603773582</v>
      </c>
    </row>
    <row r="20" spans="1:10" x14ac:dyDescent="0.25">
      <c r="A20" s="9">
        <v>20</v>
      </c>
      <c r="B20" s="78" t="s">
        <v>439</v>
      </c>
      <c r="C20" s="78" t="s">
        <v>440</v>
      </c>
      <c r="D20" s="78" t="s">
        <v>399</v>
      </c>
      <c r="E20" s="78" t="s">
        <v>441</v>
      </c>
      <c r="F20" s="79">
        <v>10533</v>
      </c>
      <c r="G20" s="80" t="s">
        <v>442</v>
      </c>
      <c r="H20" s="81">
        <v>1.0389999999999999</v>
      </c>
      <c r="I20" s="168">
        <v>18</v>
      </c>
      <c r="J20" s="1">
        <f t="shared" si="0"/>
        <v>0.37735849056603776</v>
      </c>
    </row>
    <row r="21" spans="1:10" x14ac:dyDescent="0.25">
      <c r="A21" s="9">
        <v>21</v>
      </c>
      <c r="B21" s="169" t="s">
        <v>443</v>
      </c>
      <c r="C21" s="82" t="s">
        <v>444</v>
      </c>
      <c r="D21" s="82" t="s">
        <v>421</v>
      </c>
      <c r="E21" s="83" t="s">
        <v>230</v>
      </c>
      <c r="F21" s="84">
        <v>172</v>
      </c>
      <c r="G21" s="83"/>
      <c r="H21" s="84">
        <v>1.0369999999999999</v>
      </c>
      <c r="I21" s="84">
        <v>17</v>
      </c>
      <c r="J21" s="1">
        <f t="shared" si="0"/>
        <v>0.39622641509433965</v>
      </c>
    </row>
    <row r="22" spans="1:10" x14ac:dyDescent="0.25">
      <c r="A22" s="9">
        <v>23</v>
      </c>
      <c r="B22" s="78" t="s">
        <v>446</v>
      </c>
      <c r="C22" s="78" t="s">
        <v>447</v>
      </c>
      <c r="D22" s="78" t="s">
        <v>412</v>
      </c>
      <c r="E22" s="78" t="s">
        <v>448</v>
      </c>
      <c r="F22" s="79">
        <v>49</v>
      </c>
      <c r="G22" s="80" t="s">
        <v>449</v>
      </c>
      <c r="H22" s="81">
        <v>1.0489999999999999</v>
      </c>
      <c r="I22" s="168">
        <v>20</v>
      </c>
      <c r="J22" s="1">
        <f t="shared" si="0"/>
        <v>0.43396226415094341</v>
      </c>
    </row>
    <row r="23" spans="1:10" x14ac:dyDescent="0.25">
      <c r="A23" s="9">
        <v>25</v>
      </c>
      <c r="B23" s="78" t="s">
        <v>410</v>
      </c>
      <c r="C23" s="78" t="s">
        <v>450</v>
      </c>
      <c r="D23" s="78" t="s">
        <v>445</v>
      </c>
      <c r="E23" s="78" t="s">
        <v>451</v>
      </c>
      <c r="F23" s="79">
        <v>97</v>
      </c>
      <c r="G23" s="80" t="s">
        <v>452</v>
      </c>
      <c r="H23" s="81">
        <v>1.0529999999999999</v>
      </c>
      <c r="I23" s="168">
        <v>23</v>
      </c>
      <c r="J23" s="1">
        <f t="shared" si="0"/>
        <v>0.47169811320754718</v>
      </c>
    </row>
    <row r="24" spans="1:10" x14ac:dyDescent="0.25">
      <c r="A24" s="9">
        <v>26</v>
      </c>
      <c r="B24" t="s">
        <v>453</v>
      </c>
      <c r="C24" t="s">
        <v>118</v>
      </c>
      <c r="D24" t="s">
        <v>402</v>
      </c>
      <c r="E24" t="s">
        <v>330</v>
      </c>
      <c r="F24" s="171">
        <v>126</v>
      </c>
      <c r="G24" s="172" t="s">
        <v>454</v>
      </c>
      <c r="H24" s="173">
        <v>1.0269999999999999</v>
      </c>
      <c r="I24" s="174">
        <v>24</v>
      </c>
      <c r="J24" s="1">
        <f t="shared" si="0"/>
        <v>0.49056603773584906</v>
      </c>
    </row>
    <row r="25" spans="1:10" x14ac:dyDescent="0.25">
      <c r="A25" s="9">
        <v>30</v>
      </c>
      <c r="B25" s="78" t="s">
        <v>410</v>
      </c>
      <c r="C25" s="78" t="s">
        <v>455</v>
      </c>
      <c r="D25" s="78" t="s">
        <v>418</v>
      </c>
      <c r="E25" s="78" t="s">
        <v>247</v>
      </c>
      <c r="F25" s="79">
        <v>586</v>
      </c>
      <c r="G25" s="80" t="s">
        <v>456</v>
      </c>
      <c r="H25" s="81">
        <v>1.002</v>
      </c>
      <c r="I25" s="168">
        <v>28</v>
      </c>
      <c r="J25" s="1">
        <f t="shared" si="0"/>
        <v>0.56603773584905659</v>
      </c>
    </row>
    <row r="26" spans="1:10" x14ac:dyDescent="0.25">
      <c r="A26" s="9">
        <v>31</v>
      </c>
      <c r="B26" s="78" t="s">
        <v>404</v>
      </c>
      <c r="C26" s="78" t="s">
        <v>457</v>
      </c>
      <c r="D26" s="78" t="s">
        <v>399</v>
      </c>
      <c r="E26" s="78" t="s">
        <v>247</v>
      </c>
      <c r="F26" s="79">
        <v>92</v>
      </c>
      <c r="G26" s="80" t="s">
        <v>458</v>
      </c>
      <c r="H26" s="81">
        <v>1.012</v>
      </c>
      <c r="I26" s="168">
        <v>27</v>
      </c>
      <c r="J26" s="1">
        <f t="shared" si="0"/>
        <v>0.58490566037735847</v>
      </c>
    </row>
    <row r="27" spans="1:10" x14ac:dyDescent="0.25">
      <c r="A27" s="9">
        <v>32</v>
      </c>
      <c r="B27" s="78" t="s">
        <v>459</v>
      </c>
      <c r="C27" s="78" t="s">
        <v>460</v>
      </c>
      <c r="D27" s="78" t="s">
        <v>412</v>
      </c>
      <c r="E27" s="78" t="s">
        <v>461</v>
      </c>
      <c r="F27" s="79">
        <v>515</v>
      </c>
      <c r="G27" s="80" t="s">
        <v>462</v>
      </c>
      <c r="H27" s="81">
        <v>1.0509999999999999</v>
      </c>
      <c r="I27" s="168">
        <v>25</v>
      </c>
      <c r="J27" s="1">
        <f t="shared" si="0"/>
        <v>0.60377358490566035</v>
      </c>
    </row>
    <row r="28" spans="1:10" x14ac:dyDescent="0.25">
      <c r="A28" s="9">
        <v>34</v>
      </c>
      <c r="B28" s="78" t="s">
        <v>463</v>
      </c>
      <c r="C28" s="78" t="s">
        <v>464</v>
      </c>
      <c r="D28" s="78" t="s">
        <v>399</v>
      </c>
      <c r="E28" s="78" t="s">
        <v>465</v>
      </c>
      <c r="F28" s="79">
        <v>11131</v>
      </c>
      <c r="G28" s="80" t="s">
        <v>466</v>
      </c>
      <c r="H28" s="81">
        <v>1.077</v>
      </c>
      <c r="I28" s="168">
        <v>26</v>
      </c>
      <c r="J28" s="1">
        <f t="shared" si="0"/>
        <v>0.64150943396226412</v>
      </c>
    </row>
    <row r="29" spans="1:10" x14ac:dyDescent="0.25">
      <c r="A29" s="9">
        <v>36</v>
      </c>
      <c r="B29" s="78" t="s">
        <v>467</v>
      </c>
      <c r="C29" s="78" t="s">
        <v>468</v>
      </c>
      <c r="D29" s="78" t="s">
        <v>469</v>
      </c>
      <c r="E29" s="78" t="s">
        <v>470</v>
      </c>
      <c r="F29" s="79">
        <v>164</v>
      </c>
      <c r="G29" s="80" t="s">
        <v>471</v>
      </c>
      <c r="H29" s="81">
        <v>1.0349999999999999</v>
      </c>
      <c r="I29" s="168">
        <v>35</v>
      </c>
      <c r="J29" s="1">
        <f t="shared" si="0"/>
        <v>0.67924528301886788</v>
      </c>
    </row>
    <row r="30" spans="1:10" x14ac:dyDescent="0.25">
      <c r="A30" s="9">
        <v>44</v>
      </c>
      <c r="B30" s="78" t="s">
        <v>472</v>
      </c>
      <c r="C30" s="78" t="s">
        <v>473</v>
      </c>
      <c r="D30" s="78" t="s">
        <v>445</v>
      </c>
      <c r="E30" s="78" t="s">
        <v>333</v>
      </c>
      <c r="F30" s="79">
        <v>1</v>
      </c>
      <c r="G30" s="80" t="s">
        <v>474</v>
      </c>
      <c r="H30" s="81">
        <v>1.0169999999999999</v>
      </c>
      <c r="I30" s="168" t="s">
        <v>143</v>
      </c>
      <c r="J30" s="1">
        <f t="shared" si="0"/>
        <v>0.83018867924528306</v>
      </c>
    </row>
    <row r="31" spans="1:10" x14ac:dyDescent="0.25">
      <c r="A31" s="9">
        <v>45</v>
      </c>
      <c r="B31" s="78" t="s">
        <v>475</v>
      </c>
      <c r="C31" s="78" t="s">
        <v>476</v>
      </c>
      <c r="D31" s="78" t="s">
        <v>405</v>
      </c>
      <c r="E31" s="78" t="s">
        <v>477</v>
      </c>
      <c r="F31" s="79" t="s">
        <v>478</v>
      </c>
      <c r="G31" s="80" t="s">
        <v>479</v>
      </c>
      <c r="H31" s="81">
        <v>1.0449999999999999</v>
      </c>
      <c r="I31" s="168" t="s">
        <v>143</v>
      </c>
      <c r="J31" s="1">
        <f t="shared" si="0"/>
        <v>0.84905660377358494</v>
      </c>
    </row>
    <row r="32" spans="1:10" x14ac:dyDescent="0.25">
      <c r="A32" s="9">
        <v>46</v>
      </c>
      <c r="B32" s="78" t="s">
        <v>480</v>
      </c>
      <c r="C32" s="78" t="s">
        <v>481</v>
      </c>
      <c r="D32" s="78" t="s">
        <v>418</v>
      </c>
      <c r="E32" s="78" t="s">
        <v>482</v>
      </c>
      <c r="F32" s="79">
        <v>450</v>
      </c>
      <c r="G32" s="80" t="s">
        <v>483</v>
      </c>
      <c r="H32" s="81">
        <v>1.0449999999999999</v>
      </c>
      <c r="I32" s="168" t="s">
        <v>143</v>
      </c>
      <c r="J32" s="1">
        <f t="shared" si="0"/>
        <v>0.86792452830188682</v>
      </c>
    </row>
    <row r="33" spans="1:10" x14ac:dyDescent="0.25">
      <c r="A33" s="9">
        <v>47</v>
      </c>
      <c r="B33" s="78" t="s">
        <v>484</v>
      </c>
      <c r="C33" s="78" t="s">
        <v>485</v>
      </c>
      <c r="D33" s="78" t="s">
        <v>418</v>
      </c>
      <c r="E33" s="78" t="s">
        <v>369</v>
      </c>
      <c r="F33" s="79">
        <v>254</v>
      </c>
      <c r="G33" s="80"/>
      <c r="H33" s="81">
        <v>1.087</v>
      </c>
      <c r="I33" s="168" t="s">
        <v>143</v>
      </c>
      <c r="J33" s="1">
        <f t="shared" si="0"/>
        <v>0.8867924528301887</v>
      </c>
    </row>
    <row r="34" spans="1:10" x14ac:dyDescent="0.25">
      <c r="B34"/>
      <c r="C34"/>
      <c r="D34"/>
      <c r="E34"/>
      <c r="F34" s="171"/>
      <c r="G34" s="172"/>
      <c r="H34" s="173"/>
      <c r="I34" s="17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"/>
  <sheetViews>
    <sheetView workbookViewId="0">
      <selection activeCell="M15" sqref="M15"/>
    </sheetView>
  </sheetViews>
  <sheetFormatPr defaultColWidth="9.140625" defaultRowHeight="15" x14ac:dyDescent="0.25"/>
  <cols>
    <col min="1" max="1" width="4.7109375" style="1" customWidth="1"/>
    <col min="2" max="2" width="15.85546875" style="1" customWidth="1"/>
    <col min="3" max="3" width="22.42578125" style="4" customWidth="1"/>
    <col min="4" max="4" width="5.7109375" style="4" customWidth="1"/>
    <col min="5" max="5" width="5.7109375" style="1" customWidth="1"/>
    <col min="6" max="9" width="8.140625" style="1" bestFit="1" customWidth="1"/>
    <col min="10" max="10" width="9.7109375" style="1" customWidth="1"/>
    <col min="11" max="16384" width="9.140625" style="1"/>
  </cols>
  <sheetData>
    <row r="1" spans="1:10" x14ac:dyDescent="0.25">
      <c r="A1" s="10" t="s">
        <v>27</v>
      </c>
    </row>
    <row r="2" spans="1:10" x14ac:dyDescent="0.25">
      <c r="A2" s="1" t="s">
        <v>24</v>
      </c>
    </row>
    <row r="5" spans="1:10" x14ac:dyDescent="0.25">
      <c r="B5" s="1" t="s">
        <v>26</v>
      </c>
    </row>
    <row r="6" spans="1:10" ht="15.75" thickBot="1" x14ac:dyDescent="0.3"/>
    <row r="7" spans="1:10" ht="30.75" thickBot="1" x14ac:dyDescent="0.3">
      <c r="A7" s="136" t="s">
        <v>120</v>
      </c>
      <c r="B7" s="137" t="s">
        <v>4</v>
      </c>
      <c r="C7" s="137" t="s">
        <v>23</v>
      </c>
      <c r="D7" s="137" t="s">
        <v>108</v>
      </c>
      <c r="E7" s="138" t="s">
        <v>15</v>
      </c>
      <c r="F7" s="138" t="s">
        <v>16</v>
      </c>
      <c r="G7" s="138" t="s">
        <v>17</v>
      </c>
      <c r="H7" s="138" t="s">
        <v>18</v>
      </c>
      <c r="I7" s="138" t="s">
        <v>19</v>
      </c>
      <c r="J7" s="1" t="s">
        <v>144</v>
      </c>
    </row>
    <row r="8" spans="1:10" ht="15.75" thickBot="1" x14ac:dyDescent="0.3">
      <c r="A8" s="139">
        <v>1</v>
      </c>
      <c r="B8" s="140" t="s">
        <v>121</v>
      </c>
      <c r="C8" s="140" t="s">
        <v>122</v>
      </c>
      <c r="D8" s="141">
        <v>66</v>
      </c>
      <c r="E8" s="141" t="s">
        <v>123</v>
      </c>
      <c r="F8" s="143">
        <v>0.55571759259259257</v>
      </c>
      <c r="G8" s="142">
        <v>0.66379629629629633</v>
      </c>
      <c r="H8" s="142">
        <v>0.1080787037037037</v>
      </c>
      <c r="I8" s="142">
        <v>0.10256944444444445</v>
      </c>
      <c r="J8" s="1">
        <f>SUM(A8)/8</f>
        <v>0.125</v>
      </c>
    </row>
    <row r="9" spans="1:10" ht="15.75" thickBot="1" x14ac:dyDescent="0.3">
      <c r="A9" s="139">
        <v>2</v>
      </c>
      <c r="B9" s="140" t="s">
        <v>124</v>
      </c>
      <c r="C9" s="140" t="s">
        <v>125</v>
      </c>
      <c r="D9" s="141">
        <v>1410</v>
      </c>
      <c r="E9" s="141" t="s">
        <v>126</v>
      </c>
      <c r="F9" s="143">
        <v>0.5747106481481481</v>
      </c>
      <c r="G9" s="142">
        <v>0.66666666666666663</v>
      </c>
      <c r="H9" s="142">
        <v>9.195601851851852E-2</v>
      </c>
      <c r="I9" s="142">
        <v>0.10528935185185186</v>
      </c>
      <c r="J9" s="1">
        <f t="shared" ref="J9:J15" si="0">SUM(A9)/8</f>
        <v>0.25</v>
      </c>
    </row>
    <row r="10" spans="1:10" ht="15.75" thickBot="1" x14ac:dyDescent="0.3">
      <c r="A10" s="139">
        <v>3</v>
      </c>
      <c r="B10" s="140" t="s">
        <v>127</v>
      </c>
      <c r="C10" s="140" t="s">
        <v>128</v>
      </c>
      <c r="D10" s="141">
        <v>604</v>
      </c>
      <c r="E10" s="141" t="s">
        <v>129</v>
      </c>
      <c r="F10" s="143">
        <v>0.54994212962962963</v>
      </c>
      <c r="G10" s="142">
        <v>0.66878472222222218</v>
      </c>
      <c r="H10" s="142">
        <v>0.1188425925925926</v>
      </c>
      <c r="I10" s="142">
        <v>0.10719907407407407</v>
      </c>
      <c r="J10" s="1">
        <f t="shared" si="0"/>
        <v>0.375</v>
      </c>
    </row>
    <row r="11" spans="1:10" ht="15.75" thickBot="1" x14ac:dyDescent="0.3">
      <c r="A11" s="139">
        <v>4</v>
      </c>
      <c r="B11" s="140" t="s">
        <v>130</v>
      </c>
      <c r="C11" s="140" t="s">
        <v>131</v>
      </c>
      <c r="D11" s="141">
        <v>393</v>
      </c>
      <c r="E11" s="141" t="s">
        <v>132</v>
      </c>
      <c r="F11" s="143">
        <v>0.56405092592592587</v>
      </c>
      <c r="G11" s="142">
        <v>0.6723958333333333</v>
      </c>
      <c r="H11" s="142">
        <v>0.1083449074074074</v>
      </c>
      <c r="I11" s="142">
        <v>0.11115740740740741</v>
      </c>
      <c r="J11" s="1">
        <f t="shared" si="0"/>
        <v>0.5</v>
      </c>
    </row>
    <row r="12" spans="1:10" ht="15.75" thickBot="1" x14ac:dyDescent="0.3">
      <c r="A12" s="139">
        <v>5</v>
      </c>
      <c r="B12" s="140" t="s">
        <v>133</v>
      </c>
      <c r="C12" s="140" t="s">
        <v>134</v>
      </c>
      <c r="D12" s="141">
        <v>1461</v>
      </c>
      <c r="E12" s="141" t="s">
        <v>135</v>
      </c>
      <c r="F12" s="143">
        <v>0.53873842592592591</v>
      </c>
      <c r="G12" s="142">
        <v>0.67326388888888888</v>
      </c>
      <c r="H12" s="142">
        <v>0.13452546296296297</v>
      </c>
      <c r="I12" s="142">
        <v>0.11071759259259259</v>
      </c>
      <c r="J12" s="1">
        <f t="shared" si="0"/>
        <v>0.625</v>
      </c>
    </row>
    <row r="13" spans="1:10" ht="15.75" thickBot="1" x14ac:dyDescent="0.3">
      <c r="A13" s="139">
        <v>6</v>
      </c>
      <c r="B13" s="140" t="s">
        <v>136</v>
      </c>
      <c r="C13" s="140" t="s">
        <v>137</v>
      </c>
      <c r="D13" s="141">
        <v>39</v>
      </c>
      <c r="E13" s="141" t="s">
        <v>138</v>
      </c>
      <c r="F13" s="143">
        <v>0.56582175925925926</v>
      </c>
      <c r="G13" s="142">
        <v>0.67578703703703702</v>
      </c>
      <c r="H13" s="142">
        <v>0.10996527777777777</v>
      </c>
      <c r="I13" s="142">
        <v>0.11480324074074075</v>
      </c>
      <c r="J13" s="1">
        <f t="shared" si="0"/>
        <v>0.75</v>
      </c>
    </row>
    <row r="14" spans="1:10" ht="15.75" thickBot="1" x14ac:dyDescent="0.3">
      <c r="A14" s="139">
        <v>7</v>
      </c>
      <c r="B14" s="140" t="s">
        <v>139</v>
      </c>
      <c r="C14" s="140" t="s">
        <v>134</v>
      </c>
      <c r="D14" s="141">
        <v>1112</v>
      </c>
      <c r="E14" s="141" t="s">
        <v>135</v>
      </c>
      <c r="F14" s="143">
        <v>0.53873842592592591</v>
      </c>
      <c r="G14" s="142">
        <v>0.68094907407407412</v>
      </c>
      <c r="H14" s="142">
        <v>0.14221064814814816</v>
      </c>
      <c r="I14" s="142">
        <v>0.11703703703703704</v>
      </c>
      <c r="J14" s="1">
        <f t="shared" si="0"/>
        <v>0.875</v>
      </c>
    </row>
    <row r="15" spans="1:10" ht="15.75" thickBot="1" x14ac:dyDescent="0.3">
      <c r="A15" s="139">
        <v>8</v>
      </c>
      <c r="B15" s="140" t="s">
        <v>140</v>
      </c>
      <c r="C15" s="140" t="s">
        <v>141</v>
      </c>
      <c r="D15" s="141">
        <v>125</v>
      </c>
      <c r="E15" s="141" t="s">
        <v>142</v>
      </c>
      <c r="F15" s="143">
        <v>0.55032407407407402</v>
      </c>
      <c r="G15" s="141" t="s">
        <v>143</v>
      </c>
      <c r="H15" s="140"/>
      <c r="I15" s="140"/>
      <c r="J15" s="1">
        <f t="shared" si="0"/>
        <v>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59949-C4B8-46CA-8D86-25808DA332E8}">
  <dimension ref="A1:J62"/>
  <sheetViews>
    <sheetView topLeftCell="A4" zoomScaleNormal="100" workbookViewId="0">
      <selection activeCell="D17" sqref="D17"/>
    </sheetView>
  </sheetViews>
  <sheetFormatPr defaultRowHeight="15" x14ac:dyDescent="0.25"/>
  <cols>
    <col min="1" max="1" width="5.7109375" customWidth="1"/>
    <col min="3" max="3" width="16" customWidth="1"/>
    <col min="4" max="4" width="10.42578125" customWidth="1"/>
  </cols>
  <sheetData>
    <row r="1" spans="1:10" x14ac:dyDescent="0.25">
      <c r="A1" s="156" t="s">
        <v>155</v>
      </c>
      <c r="B1" s="156" t="s">
        <v>108</v>
      </c>
      <c r="C1" s="156" t="s">
        <v>156</v>
      </c>
      <c r="D1" s="156" t="s">
        <v>1</v>
      </c>
      <c r="E1" s="156" t="s">
        <v>5</v>
      </c>
      <c r="F1" s="156" t="s">
        <v>15</v>
      </c>
      <c r="G1" s="156" t="s">
        <v>157</v>
      </c>
      <c r="H1" s="156" t="s">
        <v>158</v>
      </c>
      <c r="I1" s="156" t="s">
        <v>159</v>
      </c>
      <c r="J1" s="156" t="s">
        <v>144</v>
      </c>
    </row>
    <row r="2" spans="1:10" x14ac:dyDescent="0.25">
      <c r="A2" s="95">
        <v>1</v>
      </c>
      <c r="B2" s="95" t="s">
        <v>162</v>
      </c>
      <c r="C2" s="95" t="s">
        <v>165</v>
      </c>
      <c r="D2" s="95" t="s">
        <v>166</v>
      </c>
      <c r="E2" s="95" t="s">
        <v>167</v>
      </c>
      <c r="F2" s="95" t="s">
        <v>168</v>
      </c>
      <c r="G2" s="157">
        <v>0.58635416666666662</v>
      </c>
      <c r="H2" s="157">
        <v>0.16968749999999999</v>
      </c>
      <c r="I2" s="157">
        <v>0.17748842592592592</v>
      </c>
      <c r="J2" s="95">
        <f t="shared" ref="J2:J33" si="0">SUM(A2)/202</f>
        <v>4.9504950495049506E-3</v>
      </c>
    </row>
    <row r="3" spans="1:10" x14ac:dyDescent="0.25">
      <c r="A3" s="95">
        <v>7</v>
      </c>
      <c r="B3" s="95" t="s">
        <v>171</v>
      </c>
      <c r="C3" s="95" t="s">
        <v>172</v>
      </c>
      <c r="D3" s="95" t="s">
        <v>173</v>
      </c>
      <c r="E3" s="95"/>
      <c r="F3" s="95" t="s">
        <v>174</v>
      </c>
      <c r="G3" s="157">
        <v>0.59320601851851851</v>
      </c>
      <c r="H3" s="157">
        <v>0.17653935185185185</v>
      </c>
      <c r="I3" s="157">
        <v>0.18359953703703705</v>
      </c>
      <c r="J3" s="95">
        <f t="shared" si="0"/>
        <v>3.4653465346534656E-2</v>
      </c>
    </row>
    <row r="4" spans="1:10" x14ac:dyDescent="0.25">
      <c r="A4" s="95">
        <v>9</v>
      </c>
      <c r="B4" s="95" t="s">
        <v>176</v>
      </c>
      <c r="C4" s="95" t="s">
        <v>177</v>
      </c>
      <c r="D4" s="95" t="s">
        <v>178</v>
      </c>
      <c r="E4" s="95" t="s">
        <v>179</v>
      </c>
      <c r="F4" s="95" t="s">
        <v>180</v>
      </c>
      <c r="G4" s="157">
        <v>0.58532407407407405</v>
      </c>
      <c r="H4" s="157">
        <v>0.16171296296296298</v>
      </c>
      <c r="I4" s="157">
        <v>0.18402777777777779</v>
      </c>
      <c r="J4" s="95">
        <f t="shared" si="0"/>
        <v>4.4554455445544552E-2</v>
      </c>
    </row>
    <row r="5" spans="1:10" x14ac:dyDescent="0.25">
      <c r="A5" s="94">
        <v>18</v>
      </c>
      <c r="B5" s="94" t="s">
        <v>183</v>
      </c>
      <c r="C5" s="94" t="s">
        <v>184</v>
      </c>
      <c r="D5" s="94" t="s">
        <v>185</v>
      </c>
      <c r="E5" s="94" t="s">
        <v>169</v>
      </c>
      <c r="F5" s="94" t="s">
        <v>186</v>
      </c>
      <c r="G5" s="158">
        <v>0.59335648148148146</v>
      </c>
      <c r="H5" s="158">
        <v>0.17668981481481483</v>
      </c>
      <c r="I5" s="158">
        <v>0.18605324074074073</v>
      </c>
      <c r="J5" s="95">
        <f t="shared" si="0"/>
        <v>8.9108910891089105E-2</v>
      </c>
    </row>
    <row r="6" spans="1:10" x14ac:dyDescent="0.25">
      <c r="A6" s="95">
        <v>19</v>
      </c>
      <c r="B6" s="95" t="s">
        <v>187</v>
      </c>
      <c r="C6" s="95" t="s">
        <v>188</v>
      </c>
      <c r="D6" s="95" t="s">
        <v>163</v>
      </c>
      <c r="E6" s="95" t="s">
        <v>182</v>
      </c>
      <c r="F6" s="95" t="s">
        <v>189</v>
      </c>
      <c r="G6" s="157">
        <v>0.58462962962962961</v>
      </c>
      <c r="H6" s="157">
        <v>0.1749074074074074</v>
      </c>
      <c r="I6" s="157">
        <v>0.18662037037037038</v>
      </c>
      <c r="J6" s="95">
        <f t="shared" si="0"/>
        <v>9.405940594059406E-2</v>
      </c>
    </row>
    <row r="7" spans="1:10" x14ac:dyDescent="0.25">
      <c r="A7" s="94">
        <v>20</v>
      </c>
      <c r="B7" s="94" t="s">
        <v>190</v>
      </c>
      <c r="C7" s="94" t="s">
        <v>130</v>
      </c>
      <c r="D7" s="94" t="s">
        <v>191</v>
      </c>
      <c r="E7" s="94" t="s">
        <v>152</v>
      </c>
      <c r="F7" s="94" t="s">
        <v>132</v>
      </c>
      <c r="G7" s="158">
        <v>0.59875</v>
      </c>
      <c r="H7" s="158">
        <v>0.18208333333333335</v>
      </c>
      <c r="I7" s="158">
        <v>0.18681712962962962</v>
      </c>
      <c r="J7" s="95">
        <f t="shared" si="0"/>
        <v>9.9009900990099015E-2</v>
      </c>
    </row>
    <row r="8" spans="1:10" x14ac:dyDescent="0.25">
      <c r="A8" s="94">
        <v>26</v>
      </c>
      <c r="B8" s="94" t="s">
        <v>193</v>
      </c>
      <c r="C8" s="94" t="s">
        <v>194</v>
      </c>
      <c r="D8" s="94" t="s">
        <v>195</v>
      </c>
      <c r="E8" s="94" t="s">
        <v>161</v>
      </c>
      <c r="F8" s="94" t="s">
        <v>196</v>
      </c>
      <c r="G8" s="158">
        <v>0.59736111111111112</v>
      </c>
      <c r="H8" s="158">
        <v>0.18763888888888888</v>
      </c>
      <c r="I8" s="158">
        <v>0.18763888888888888</v>
      </c>
      <c r="J8" s="95">
        <f t="shared" si="0"/>
        <v>0.12871287128712872</v>
      </c>
    </row>
    <row r="9" spans="1:10" x14ac:dyDescent="0.25">
      <c r="A9" s="95">
        <v>31</v>
      </c>
      <c r="B9" s="95" t="s">
        <v>198</v>
      </c>
      <c r="C9" s="95" t="s">
        <v>199</v>
      </c>
      <c r="D9" s="95" t="s">
        <v>200</v>
      </c>
      <c r="E9" s="95" t="s">
        <v>201</v>
      </c>
      <c r="F9" s="95" t="s">
        <v>202</v>
      </c>
      <c r="G9" s="157">
        <v>0.58137731481481481</v>
      </c>
      <c r="H9" s="157">
        <v>0.1577662037037037</v>
      </c>
      <c r="I9" s="157">
        <v>0.18773148148148147</v>
      </c>
      <c r="J9" s="95">
        <f t="shared" si="0"/>
        <v>0.15346534653465346</v>
      </c>
    </row>
    <row r="10" spans="1:10" x14ac:dyDescent="0.25">
      <c r="A10" s="95">
        <v>39</v>
      </c>
      <c r="B10" s="95" t="s">
        <v>206</v>
      </c>
      <c r="C10" s="95" t="s">
        <v>207</v>
      </c>
      <c r="D10" s="95" t="s">
        <v>208</v>
      </c>
      <c r="E10" s="95" t="s">
        <v>209</v>
      </c>
      <c r="F10" s="95" t="s">
        <v>210</v>
      </c>
      <c r="G10" s="157">
        <v>0.53229166666666672</v>
      </c>
      <c r="H10" s="157">
        <v>0.15729166666666666</v>
      </c>
      <c r="I10" s="157">
        <v>0.18952546296296297</v>
      </c>
      <c r="J10" s="95">
        <f t="shared" si="0"/>
        <v>0.19306930693069307</v>
      </c>
    </row>
    <row r="11" spans="1:10" x14ac:dyDescent="0.25">
      <c r="A11" s="95">
        <v>41</v>
      </c>
      <c r="B11" s="95" t="s">
        <v>211</v>
      </c>
      <c r="C11" s="95" t="s">
        <v>212</v>
      </c>
      <c r="D11" s="95" t="s">
        <v>213</v>
      </c>
      <c r="E11" s="95" t="s">
        <v>214</v>
      </c>
      <c r="F11" s="95" t="s">
        <v>215</v>
      </c>
      <c r="G11" s="157">
        <v>0.59509259259259262</v>
      </c>
      <c r="H11" s="157">
        <v>0.17148148148148148</v>
      </c>
      <c r="I11" s="157">
        <v>0.19033564814814816</v>
      </c>
      <c r="J11" s="95">
        <f t="shared" si="0"/>
        <v>0.20297029702970298</v>
      </c>
    </row>
    <row r="12" spans="1:10" x14ac:dyDescent="0.25">
      <c r="A12" s="94">
        <v>42</v>
      </c>
      <c r="B12" s="94" t="s">
        <v>216</v>
      </c>
      <c r="C12" s="94" t="s">
        <v>217</v>
      </c>
      <c r="D12" s="94" t="s">
        <v>218</v>
      </c>
      <c r="E12" s="94" t="s">
        <v>175</v>
      </c>
      <c r="F12" s="94" t="s">
        <v>219</v>
      </c>
      <c r="G12" s="158">
        <v>0.58280092592592592</v>
      </c>
      <c r="H12" s="158">
        <v>0.15918981481481481</v>
      </c>
      <c r="I12" s="158">
        <v>0.19070601851851851</v>
      </c>
      <c r="J12" s="95">
        <f t="shared" si="0"/>
        <v>0.20792079207920791</v>
      </c>
    </row>
    <row r="13" spans="1:10" x14ac:dyDescent="0.25">
      <c r="A13" s="95">
        <v>43</v>
      </c>
      <c r="B13" s="95" t="s">
        <v>220</v>
      </c>
      <c r="C13" s="95" t="s">
        <v>221</v>
      </c>
      <c r="D13" s="95" t="s">
        <v>222</v>
      </c>
      <c r="E13" s="95" t="s">
        <v>223</v>
      </c>
      <c r="F13" s="95" t="s">
        <v>224</v>
      </c>
      <c r="G13" s="157">
        <v>0.5919444444444445</v>
      </c>
      <c r="H13" s="157">
        <v>0.16833333333333333</v>
      </c>
      <c r="I13" s="157">
        <v>0.19071759259259261</v>
      </c>
      <c r="J13" s="95">
        <f t="shared" si="0"/>
        <v>0.21287128712871287</v>
      </c>
    </row>
    <row r="14" spans="1:10" x14ac:dyDescent="0.25">
      <c r="A14" s="94">
        <v>46</v>
      </c>
      <c r="B14" s="94" t="s">
        <v>225</v>
      </c>
      <c r="C14" s="94" t="s">
        <v>226</v>
      </c>
      <c r="D14" s="94" t="s">
        <v>185</v>
      </c>
      <c r="E14" s="94" t="s">
        <v>227</v>
      </c>
      <c r="F14" s="94" t="s">
        <v>189</v>
      </c>
      <c r="G14" s="158">
        <v>0.59582175925925929</v>
      </c>
      <c r="H14" s="158">
        <v>0.1791550925925926</v>
      </c>
      <c r="I14" s="158">
        <v>0.19115740740740741</v>
      </c>
      <c r="J14" s="95">
        <f t="shared" si="0"/>
        <v>0.22772277227722773</v>
      </c>
    </row>
    <row r="15" spans="1:10" x14ac:dyDescent="0.25">
      <c r="A15" s="95">
        <v>47</v>
      </c>
      <c r="B15" s="95" t="s">
        <v>228</v>
      </c>
      <c r="C15" s="95" t="s">
        <v>229</v>
      </c>
      <c r="D15" s="95" t="s">
        <v>230</v>
      </c>
      <c r="E15" s="95" t="s">
        <v>161</v>
      </c>
      <c r="F15" s="95" t="s">
        <v>231</v>
      </c>
      <c r="G15" s="157">
        <v>0.60115740740740742</v>
      </c>
      <c r="H15" s="157">
        <v>0.18449074074074073</v>
      </c>
      <c r="I15" s="157">
        <v>0.19130787037037036</v>
      </c>
      <c r="J15" s="95">
        <f t="shared" si="0"/>
        <v>0.23267326732673269</v>
      </c>
    </row>
    <row r="16" spans="1:10" x14ac:dyDescent="0.25">
      <c r="A16" s="94">
        <v>50</v>
      </c>
      <c r="B16" s="94" t="s">
        <v>232</v>
      </c>
      <c r="C16" s="94" t="s">
        <v>233</v>
      </c>
      <c r="D16" s="94" t="s">
        <v>125</v>
      </c>
      <c r="E16" s="94" t="s">
        <v>234</v>
      </c>
      <c r="F16" s="94" t="s">
        <v>126</v>
      </c>
      <c r="G16" s="158">
        <v>0.5912384259259259</v>
      </c>
      <c r="H16" s="158">
        <v>0.16762731481481483</v>
      </c>
      <c r="I16" s="158">
        <v>0.19193287037037038</v>
      </c>
      <c r="J16" s="95">
        <f t="shared" si="0"/>
        <v>0.24752475247524752</v>
      </c>
    </row>
    <row r="17" spans="1:10" x14ac:dyDescent="0.25">
      <c r="A17" s="95">
        <v>51</v>
      </c>
      <c r="B17" s="95" t="s">
        <v>235</v>
      </c>
      <c r="C17" s="95" t="s">
        <v>236</v>
      </c>
      <c r="D17" s="95" t="s">
        <v>237</v>
      </c>
      <c r="E17" s="95" t="s">
        <v>175</v>
      </c>
      <c r="F17" s="95" t="s">
        <v>238</v>
      </c>
      <c r="G17" s="157">
        <v>0.60152777777777777</v>
      </c>
      <c r="H17" s="157">
        <v>0.18486111111111111</v>
      </c>
      <c r="I17" s="157">
        <v>0.19206018518518519</v>
      </c>
      <c r="J17" s="95">
        <f t="shared" si="0"/>
        <v>0.25247524752475248</v>
      </c>
    </row>
    <row r="18" spans="1:10" x14ac:dyDescent="0.25">
      <c r="A18" s="95">
        <v>53</v>
      </c>
      <c r="B18" s="95" t="s">
        <v>192</v>
      </c>
      <c r="C18" s="95" t="s">
        <v>239</v>
      </c>
      <c r="D18" s="95" t="s">
        <v>240</v>
      </c>
      <c r="E18" s="95" t="s">
        <v>234</v>
      </c>
      <c r="F18" s="95" t="s">
        <v>241</v>
      </c>
      <c r="G18" s="157">
        <v>0.60108796296296296</v>
      </c>
      <c r="H18" s="157">
        <v>0.18442129629629631</v>
      </c>
      <c r="I18" s="157">
        <v>0.19271990740740741</v>
      </c>
      <c r="J18" s="95">
        <f t="shared" si="0"/>
        <v>0.26237623762376239</v>
      </c>
    </row>
    <row r="19" spans="1:10" x14ac:dyDescent="0.25">
      <c r="A19" s="94">
        <v>54</v>
      </c>
      <c r="B19" s="94" t="s">
        <v>242</v>
      </c>
      <c r="C19" s="94" t="s">
        <v>243</v>
      </c>
      <c r="D19" s="94" t="s">
        <v>230</v>
      </c>
      <c r="E19" s="94" t="s">
        <v>197</v>
      </c>
      <c r="F19" s="94" t="s">
        <v>231</v>
      </c>
      <c r="G19" s="158">
        <v>0.60276620370370371</v>
      </c>
      <c r="H19" s="158">
        <v>0.18609953703703705</v>
      </c>
      <c r="I19" s="158">
        <v>0.19297453703703704</v>
      </c>
      <c r="J19" s="95">
        <f t="shared" si="0"/>
        <v>0.26732673267326734</v>
      </c>
    </row>
    <row r="20" spans="1:10" x14ac:dyDescent="0.25">
      <c r="A20" s="94">
        <v>58</v>
      </c>
      <c r="B20" s="94" t="s">
        <v>245</v>
      </c>
      <c r="C20" s="94" t="s">
        <v>246</v>
      </c>
      <c r="D20" s="94" t="s">
        <v>247</v>
      </c>
      <c r="E20" s="94" t="s">
        <v>175</v>
      </c>
      <c r="F20" s="94" t="s">
        <v>248</v>
      </c>
      <c r="G20" s="158">
        <v>0.60806712962962961</v>
      </c>
      <c r="H20" s="158">
        <v>0.19140046296296295</v>
      </c>
      <c r="I20" s="158">
        <v>0.19369212962962962</v>
      </c>
      <c r="J20" s="95">
        <f t="shared" si="0"/>
        <v>0.28712871287128711</v>
      </c>
    </row>
    <row r="21" spans="1:10" x14ac:dyDescent="0.25">
      <c r="A21" s="95">
        <v>59</v>
      </c>
      <c r="B21" s="95" t="s">
        <v>249</v>
      </c>
      <c r="C21" s="95" t="s">
        <v>250</v>
      </c>
      <c r="D21" s="95" t="s">
        <v>251</v>
      </c>
      <c r="E21" s="95" t="s">
        <v>175</v>
      </c>
      <c r="F21" s="95" t="s">
        <v>252</v>
      </c>
      <c r="G21" s="157">
        <v>0.6035300925925926</v>
      </c>
      <c r="H21" s="157">
        <v>0.17991898148148147</v>
      </c>
      <c r="I21" s="157">
        <v>0.19376157407407407</v>
      </c>
      <c r="J21" s="95">
        <f t="shared" si="0"/>
        <v>0.29207920792079206</v>
      </c>
    </row>
    <row r="22" spans="1:10" x14ac:dyDescent="0.25">
      <c r="A22" s="95">
        <v>61</v>
      </c>
      <c r="B22" s="95" t="s">
        <v>253</v>
      </c>
      <c r="C22" s="95" t="s">
        <v>254</v>
      </c>
      <c r="D22" s="95" t="s">
        <v>255</v>
      </c>
      <c r="E22" s="95" t="s">
        <v>160</v>
      </c>
      <c r="F22" s="95" t="s">
        <v>256</v>
      </c>
      <c r="G22" s="157">
        <v>0.60123842592592591</v>
      </c>
      <c r="H22" s="157">
        <v>0.1915162037037037</v>
      </c>
      <c r="I22" s="157">
        <v>0.19418981481481482</v>
      </c>
      <c r="J22" s="95">
        <f t="shared" si="0"/>
        <v>0.30198019801980197</v>
      </c>
    </row>
    <row r="23" spans="1:10" x14ac:dyDescent="0.25">
      <c r="A23" s="94">
        <v>64</v>
      </c>
      <c r="B23" s="94" t="s">
        <v>257</v>
      </c>
      <c r="C23" s="94" t="s">
        <v>258</v>
      </c>
      <c r="D23" s="94" t="s">
        <v>259</v>
      </c>
      <c r="E23" s="94"/>
      <c r="F23" s="94" t="s">
        <v>260</v>
      </c>
      <c r="G23" s="158">
        <v>0.59572916666666664</v>
      </c>
      <c r="H23" s="158">
        <v>0.17211805555555557</v>
      </c>
      <c r="I23" s="158">
        <v>0.19431712962962963</v>
      </c>
      <c r="J23" s="95">
        <f t="shared" si="0"/>
        <v>0.31683168316831684</v>
      </c>
    </row>
    <row r="24" spans="1:10" x14ac:dyDescent="0.25">
      <c r="A24" s="94">
        <v>68</v>
      </c>
      <c r="B24" s="94" t="s">
        <v>261</v>
      </c>
      <c r="C24" s="94" t="s">
        <v>262</v>
      </c>
      <c r="D24" s="94" t="s">
        <v>247</v>
      </c>
      <c r="E24" s="94" t="s">
        <v>170</v>
      </c>
      <c r="F24" s="94" t="s">
        <v>263</v>
      </c>
      <c r="G24" s="158">
        <v>0.61115740740740743</v>
      </c>
      <c r="H24" s="158">
        <v>0.19449074074074074</v>
      </c>
      <c r="I24" s="158">
        <v>0.19487268518518519</v>
      </c>
      <c r="J24" s="95">
        <f t="shared" si="0"/>
        <v>0.33663366336633666</v>
      </c>
    </row>
    <row r="25" spans="1:10" x14ac:dyDescent="0.25">
      <c r="A25" s="95">
        <v>71</v>
      </c>
      <c r="B25" s="95" t="s">
        <v>264</v>
      </c>
      <c r="C25" s="95" t="s">
        <v>265</v>
      </c>
      <c r="D25" s="95" t="s">
        <v>266</v>
      </c>
      <c r="E25" s="95" t="s">
        <v>182</v>
      </c>
      <c r="F25" s="95" t="s">
        <v>267</v>
      </c>
      <c r="G25" s="157">
        <v>0.57381944444444444</v>
      </c>
      <c r="H25" s="157">
        <v>0.15020833333333333</v>
      </c>
      <c r="I25" s="157">
        <v>0.19541666666666666</v>
      </c>
      <c r="J25" s="95">
        <f t="shared" si="0"/>
        <v>0.35148514851485146</v>
      </c>
    </row>
    <row r="26" spans="1:10" x14ac:dyDescent="0.25">
      <c r="A26" s="94">
        <v>76</v>
      </c>
      <c r="B26" s="94" t="s">
        <v>269</v>
      </c>
      <c r="C26" s="94" t="s">
        <v>270</v>
      </c>
      <c r="D26" s="94" t="s">
        <v>271</v>
      </c>
      <c r="E26" s="94" t="s">
        <v>152</v>
      </c>
      <c r="F26" s="94" t="s">
        <v>132</v>
      </c>
      <c r="G26" s="158">
        <v>0.60790509259259262</v>
      </c>
      <c r="H26" s="158">
        <v>0.19123842592592594</v>
      </c>
      <c r="I26" s="158">
        <v>0.19620370370370371</v>
      </c>
      <c r="J26" s="95">
        <f t="shared" si="0"/>
        <v>0.37623762376237624</v>
      </c>
    </row>
    <row r="27" spans="1:10" x14ac:dyDescent="0.25">
      <c r="A27" s="95">
        <v>77</v>
      </c>
      <c r="B27" s="95" t="s">
        <v>272</v>
      </c>
      <c r="C27" s="95" t="s">
        <v>273</v>
      </c>
      <c r="D27" s="95" t="s">
        <v>274</v>
      </c>
      <c r="E27" s="95" t="s">
        <v>167</v>
      </c>
      <c r="F27" s="95" t="s">
        <v>275</v>
      </c>
      <c r="G27" s="157">
        <v>0.60453703703703698</v>
      </c>
      <c r="H27" s="157">
        <v>0.18092592592592593</v>
      </c>
      <c r="I27" s="157">
        <v>0.19648148148148148</v>
      </c>
      <c r="J27" s="95">
        <f t="shared" si="0"/>
        <v>0.38118811881188119</v>
      </c>
    </row>
    <row r="28" spans="1:10" x14ac:dyDescent="0.25">
      <c r="A28" s="94">
        <v>78</v>
      </c>
      <c r="B28" s="94" t="s">
        <v>276</v>
      </c>
      <c r="C28" s="94" t="s">
        <v>277</v>
      </c>
      <c r="D28" s="94" t="s">
        <v>240</v>
      </c>
      <c r="E28" s="94" t="s">
        <v>175</v>
      </c>
      <c r="F28" s="94" t="s">
        <v>278</v>
      </c>
      <c r="G28" s="158">
        <v>0.61229166666666668</v>
      </c>
      <c r="H28" s="158">
        <v>0.19562499999999999</v>
      </c>
      <c r="I28" s="158">
        <v>0.19679398148148147</v>
      </c>
      <c r="J28" s="95">
        <f t="shared" si="0"/>
        <v>0.38613861386138615</v>
      </c>
    </row>
    <row r="29" spans="1:10" x14ac:dyDescent="0.25">
      <c r="A29" s="95">
        <v>79</v>
      </c>
      <c r="B29" s="95" t="s">
        <v>279</v>
      </c>
      <c r="C29" s="95" t="s">
        <v>280</v>
      </c>
      <c r="D29" s="95" t="s">
        <v>281</v>
      </c>
      <c r="E29" s="95" t="s">
        <v>282</v>
      </c>
      <c r="F29" s="95" t="s">
        <v>283</v>
      </c>
      <c r="G29" s="157">
        <v>0.60984953703703704</v>
      </c>
      <c r="H29" s="157">
        <v>0.19318287037037038</v>
      </c>
      <c r="I29" s="157">
        <v>0.19743055555555555</v>
      </c>
      <c r="J29" s="95">
        <f t="shared" si="0"/>
        <v>0.3910891089108911</v>
      </c>
    </row>
    <row r="30" spans="1:10" x14ac:dyDescent="0.25">
      <c r="A30" s="94">
        <v>80</v>
      </c>
      <c r="B30" s="94" t="s">
        <v>284</v>
      </c>
      <c r="C30" s="94" t="s">
        <v>285</v>
      </c>
      <c r="D30" s="94" t="s">
        <v>230</v>
      </c>
      <c r="E30" s="94" t="s">
        <v>286</v>
      </c>
      <c r="F30" s="94" t="s">
        <v>231</v>
      </c>
      <c r="G30" s="158">
        <v>0.60719907407407403</v>
      </c>
      <c r="H30" s="158">
        <v>0.1905324074074074</v>
      </c>
      <c r="I30" s="158">
        <v>0.19758101851851853</v>
      </c>
      <c r="J30" s="95">
        <f t="shared" si="0"/>
        <v>0.39603960396039606</v>
      </c>
    </row>
    <row r="31" spans="1:10" x14ac:dyDescent="0.25">
      <c r="A31" s="94">
        <v>86</v>
      </c>
      <c r="B31" s="94" t="s">
        <v>287</v>
      </c>
      <c r="C31" s="94" t="s">
        <v>288</v>
      </c>
      <c r="D31" s="94" t="s">
        <v>289</v>
      </c>
      <c r="E31" s="94" t="s">
        <v>290</v>
      </c>
      <c r="F31" s="94" t="s">
        <v>291</v>
      </c>
      <c r="G31" s="158">
        <v>0.59570601851851857</v>
      </c>
      <c r="H31" s="158">
        <v>0.1720949074074074</v>
      </c>
      <c r="I31" s="158">
        <v>0.19825231481481481</v>
      </c>
      <c r="J31" s="95">
        <f t="shared" si="0"/>
        <v>0.42574257425742573</v>
      </c>
    </row>
    <row r="32" spans="1:10" x14ac:dyDescent="0.25">
      <c r="A32" s="95">
        <v>91</v>
      </c>
      <c r="B32" s="95" t="s">
        <v>293</v>
      </c>
      <c r="C32" s="95" t="s">
        <v>294</v>
      </c>
      <c r="D32" s="95" t="s">
        <v>230</v>
      </c>
      <c r="E32" s="95" t="s">
        <v>181</v>
      </c>
      <c r="F32" s="95" t="s">
        <v>231</v>
      </c>
      <c r="G32" s="157">
        <v>0.60923611111111109</v>
      </c>
      <c r="H32" s="157">
        <v>0.19256944444444443</v>
      </c>
      <c r="I32" s="157">
        <v>0.19968749999999999</v>
      </c>
      <c r="J32" s="95">
        <f t="shared" si="0"/>
        <v>0.45049504950495051</v>
      </c>
    </row>
    <row r="33" spans="1:10" x14ac:dyDescent="0.25">
      <c r="A33" s="94">
        <v>92</v>
      </c>
      <c r="B33" s="94" t="s">
        <v>295</v>
      </c>
      <c r="C33" s="94" t="s">
        <v>296</v>
      </c>
      <c r="D33" s="94" t="s">
        <v>297</v>
      </c>
      <c r="E33" s="94" t="s">
        <v>298</v>
      </c>
      <c r="F33" s="94" t="s">
        <v>263</v>
      </c>
      <c r="G33" s="158">
        <v>0.60931712962962958</v>
      </c>
      <c r="H33" s="158">
        <v>0.1995949074074074</v>
      </c>
      <c r="I33" s="158">
        <v>0.19998842592592592</v>
      </c>
      <c r="J33" s="95">
        <f t="shared" si="0"/>
        <v>0.45544554455445546</v>
      </c>
    </row>
    <row r="34" spans="1:10" x14ac:dyDescent="0.25">
      <c r="A34" s="94">
        <v>96</v>
      </c>
      <c r="B34" s="94" t="s">
        <v>216</v>
      </c>
      <c r="C34" s="94" t="s">
        <v>299</v>
      </c>
      <c r="D34" s="94" t="s">
        <v>300</v>
      </c>
      <c r="E34" s="94" t="s">
        <v>160</v>
      </c>
      <c r="F34" s="94" t="s">
        <v>301</v>
      </c>
      <c r="G34" s="158">
        <v>0.54555555555555557</v>
      </c>
      <c r="H34" s="158">
        <v>0.17055555555555554</v>
      </c>
      <c r="I34" s="158">
        <v>0.20125000000000001</v>
      </c>
      <c r="J34" s="95">
        <f t="shared" ref="J34:J62" si="1">SUM(A34)/202</f>
        <v>0.47524752475247523</v>
      </c>
    </row>
    <row r="35" spans="1:10" x14ac:dyDescent="0.25">
      <c r="A35" s="95">
        <v>101</v>
      </c>
      <c r="B35" s="95" t="s">
        <v>302</v>
      </c>
      <c r="C35" s="95" t="s">
        <v>303</v>
      </c>
      <c r="D35" s="95" t="s">
        <v>304</v>
      </c>
      <c r="E35" s="95" t="s">
        <v>175</v>
      </c>
      <c r="F35" s="95" t="s">
        <v>238</v>
      </c>
      <c r="G35" s="157">
        <v>0.61084490740740738</v>
      </c>
      <c r="H35" s="157">
        <v>0.19417824074074075</v>
      </c>
      <c r="I35" s="157">
        <v>0.20174768518518518</v>
      </c>
      <c r="J35" s="95">
        <f t="shared" si="1"/>
        <v>0.5</v>
      </c>
    </row>
    <row r="36" spans="1:10" x14ac:dyDescent="0.25">
      <c r="A36" s="94">
        <v>106</v>
      </c>
      <c r="B36" s="94" t="s">
        <v>305</v>
      </c>
      <c r="C36" s="94" t="s">
        <v>306</v>
      </c>
      <c r="D36" s="94" t="s">
        <v>307</v>
      </c>
      <c r="E36" s="94" t="s">
        <v>227</v>
      </c>
      <c r="F36" s="94" t="s">
        <v>308</v>
      </c>
      <c r="G36" s="158">
        <v>0.60614583333333338</v>
      </c>
      <c r="H36" s="158">
        <v>0.18947916666666667</v>
      </c>
      <c r="I36" s="158">
        <v>0.2023611111111111</v>
      </c>
      <c r="J36" s="95">
        <f t="shared" si="1"/>
        <v>0.52475247524752477</v>
      </c>
    </row>
    <row r="37" spans="1:10" x14ac:dyDescent="0.25">
      <c r="A37" s="95">
        <v>107</v>
      </c>
      <c r="B37" s="95" t="s">
        <v>309</v>
      </c>
      <c r="C37" s="95" t="s">
        <v>310</v>
      </c>
      <c r="D37" s="95" t="s">
        <v>274</v>
      </c>
      <c r="E37" s="95" t="s">
        <v>203</v>
      </c>
      <c r="F37" s="95" t="s">
        <v>311</v>
      </c>
      <c r="G37" s="157">
        <v>0.61067129629629635</v>
      </c>
      <c r="H37" s="157">
        <v>0.18706018518518519</v>
      </c>
      <c r="I37" s="157">
        <v>0.20239583333333333</v>
      </c>
      <c r="J37" s="95">
        <f t="shared" si="1"/>
        <v>0.52970297029702973</v>
      </c>
    </row>
    <row r="38" spans="1:10" x14ac:dyDescent="0.25">
      <c r="A38" s="94">
        <v>110</v>
      </c>
      <c r="B38" s="94" t="s">
        <v>312</v>
      </c>
      <c r="C38" s="94" t="s">
        <v>313</v>
      </c>
      <c r="D38" s="94" t="s">
        <v>314</v>
      </c>
      <c r="E38" s="94" t="s">
        <v>181</v>
      </c>
      <c r="F38" s="94" t="s">
        <v>168</v>
      </c>
      <c r="G38" s="158">
        <v>0.61055555555555552</v>
      </c>
      <c r="H38" s="158">
        <v>0.19388888888888889</v>
      </c>
      <c r="I38" s="158">
        <v>0.20280092592592591</v>
      </c>
      <c r="J38" s="95">
        <f t="shared" si="1"/>
        <v>0.54455445544554459</v>
      </c>
    </row>
    <row r="39" spans="1:10" x14ac:dyDescent="0.25">
      <c r="A39" s="95">
        <v>119</v>
      </c>
      <c r="B39" s="95" t="s">
        <v>315</v>
      </c>
      <c r="C39" s="95" t="s">
        <v>316</v>
      </c>
      <c r="D39" s="95" t="s">
        <v>317</v>
      </c>
      <c r="E39" s="95" t="s">
        <v>203</v>
      </c>
      <c r="F39" s="95" t="s">
        <v>318</v>
      </c>
      <c r="G39" s="157">
        <v>0.61510416666666667</v>
      </c>
      <c r="H39" s="157">
        <v>0.19843749999999999</v>
      </c>
      <c r="I39" s="157">
        <v>0.20378472222222221</v>
      </c>
      <c r="J39" s="95">
        <f t="shared" si="1"/>
        <v>0.58910891089108908</v>
      </c>
    </row>
    <row r="40" spans="1:10" x14ac:dyDescent="0.25">
      <c r="A40" s="94">
        <v>119</v>
      </c>
      <c r="B40" s="94" t="s">
        <v>319</v>
      </c>
      <c r="C40" s="94" t="s">
        <v>320</v>
      </c>
      <c r="D40" s="94" t="s">
        <v>321</v>
      </c>
      <c r="E40" s="94" t="s">
        <v>175</v>
      </c>
      <c r="F40" s="94" t="s">
        <v>215</v>
      </c>
      <c r="G40" s="158">
        <v>0.60721064814814818</v>
      </c>
      <c r="H40" s="158">
        <v>0.18359953703703705</v>
      </c>
      <c r="I40" s="158">
        <v>0.20378472222222221</v>
      </c>
      <c r="J40" s="95">
        <f t="shared" si="1"/>
        <v>0.58910891089108908</v>
      </c>
    </row>
    <row r="41" spans="1:10" x14ac:dyDescent="0.25">
      <c r="A41" s="94">
        <v>122</v>
      </c>
      <c r="B41" s="94" t="s">
        <v>322</v>
      </c>
      <c r="C41" s="94" t="s">
        <v>323</v>
      </c>
      <c r="D41" s="94" t="s">
        <v>230</v>
      </c>
      <c r="E41" s="94"/>
      <c r="F41" s="94" t="s">
        <v>231</v>
      </c>
      <c r="G41" s="158">
        <v>0.61361111111111111</v>
      </c>
      <c r="H41" s="158">
        <v>0.19694444444444445</v>
      </c>
      <c r="I41" s="158">
        <v>0.20422453703703702</v>
      </c>
      <c r="J41" s="95">
        <f t="shared" si="1"/>
        <v>0.60396039603960394</v>
      </c>
    </row>
    <row r="42" spans="1:10" x14ac:dyDescent="0.25">
      <c r="A42" s="94">
        <v>126</v>
      </c>
      <c r="B42" s="94" t="s">
        <v>324</v>
      </c>
      <c r="C42" s="94" t="s">
        <v>325</v>
      </c>
      <c r="D42" s="94" t="s">
        <v>247</v>
      </c>
      <c r="E42" s="94" t="s">
        <v>204</v>
      </c>
      <c r="F42" s="94" t="s">
        <v>326</v>
      </c>
      <c r="G42" s="158">
        <v>0.61729166666666668</v>
      </c>
      <c r="H42" s="158">
        <v>0.200625</v>
      </c>
      <c r="I42" s="158">
        <v>0.20523148148148149</v>
      </c>
      <c r="J42" s="95">
        <f t="shared" si="1"/>
        <v>0.62376237623762376</v>
      </c>
    </row>
    <row r="43" spans="1:10" x14ac:dyDescent="0.25">
      <c r="A43" s="95">
        <v>127</v>
      </c>
      <c r="B43" s="95" t="s">
        <v>205</v>
      </c>
      <c r="C43" s="95" t="s">
        <v>327</v>
      </c>
      <c r="D43" s="95" t="s">
        <v>328</v>
      </c>
      <c r="E43" s="95" t="s">
        <v>234</v>
      </c>
      <c r="F43" s="95" t="s">
        <v>308</v>
      </c>
      <c r="G43" s="157">
        <v>0.61586805555555557</v>
      </c>
      <c r="H43" s="157">
        <v>0.19225694444444444</v>
      </c>
      <c r="I43" s="157">
        <v>0.20532407407407408</v>
      </c>
      <c r="J43" s="95">
        <f t="shared" si="1"/>
        <v>0.62871287128712872</v>
      </c>
    </row>
    <row r="44" spans="1:10" x14ac:dyDescent="0.25">
      <c r="A44" s="94">
        <v>128</v>
      </c>
      <c r="B44" s="94" t="s">
        <v>292</v>
      </c>
      <c r="C44" s="94" t="s">
        <v>329</v>
      </c>
      <c r="D44" s="94" t="s">
        <v>330</v>
      </c>
      <c r="E44" s="94" t="s">
        <v>161</v>
      </c>
      <c r="F44" s="94" t="s">
        <v>318</v>
      </c>
      <c r="G44" s="158">
        <v>0.61699074074074078</v>
      </c>
      <c r="H44" s="158">
        <v>0.20032407407407407</v>
      </c>
      <c r="I44" s="158">
        <v>0.20572916666666666</v>
      </c>
      <c r="J44" s="95">
        <f t="shared" si="1"/>
        <v>0.63366336633663367</v>
      </c>
    </row>
    <row r="45" spans="1:10" x14ac:dyDescent="0.25">
      <c r="A45" s="95">
        <v>133</v>
      </c>
      <c r="B45" s="95" t="s">
        <v>331</v>
      </c>
      <c r="C45" s="95" t="s">
        <v>332</v>
      </c>
      <c r="D45" s="95" t="s">
        <v>333</v>
      </c>
      <c r="E45" s="95" t="s">
        <v>268</v>
      </c>
      <c r="F45" s="95" t="s">
        <v>334</v>
      </c>
      <c r="G45" s="157">
        <v>0.61313657407407407</v>
      </c>
      <c r="H45" s="157">
        <v>0.20341435185185186</v>
      </c>
      <c r="I45" s="157">
        <v>0.20686342592592594</v>
      </c>
      <c r="J45" s="95">
        <f t="shared" si="1"/>
        <v>0.65841584158415845</v>
      </c>
    </row>
    <row r="46" spans="1:10" x14ac:dyDescent="0.25">
      <c r="A46" s="94">
        <v>133</v>
      </c>
      <c r="B46" s="94" t="s">
        <v>335</v>
      </c>
      <c r="C46" s="94" t="s">
        <v>336</v>
      </c>
      <c r="D46" s="94" t="s">
        <v>131</v>
      </c>
      <c r="E46" s="94" t="s">
        <v>244</v>
      </c>
      <c r="F46" s="94" t="s">
        <v>337</v>
      </c>
      <c r="G46" s="158">
        <v>0.61597222222222225</v>
      </c>
      <c r="H46" s="158">
        <v>0.19930555555555557</v>
      </c>
      <c r="I46" s="158">
        <v>0.206875</v>
      </c>
      <c r="J46" s="95">
        <f t="shared" si="1"/>
        <v>0.65841584158415845</v>
      </c>
    </row>
    <row r="47" spans="1:10" x14ac:dyDescent="0.25">
      <c r="A47" s="95">
        <v>135</v>
      </c>
      <c r="B47" s="95" t="s">
        <v>338</v>
      </c>
      <c r="C47" s="95" t="s">
        <v>339</v>
      </c>
      <c r="D47" s="95" t="s">
        <v>340</v>
      </c>
      <c r="E47" s="95" t="s">
        <v>244</v>
      </c>
      <c r="F47" s="95" t="s">
        <v>341</v>
      </c>
      <c r="G47" s="157">
        <v>0.61695601851851856</v>
      </c>
      <c r="H47" s="157">
        <v>0.1933449074074074</v>
      </c>
      <c r="I47" s="157">
        <v>0.20765046296296297</v>
      </c>
      <c r="J47" s="95">
        <f t="shared" si="1"/>
        <v>0.66831683168316836</v>
      </c>
    </row>
    <row r="48" spans="1:10" x14ac:dyDescent="0.25">
      <c r="A48" s="94">
        <v>136</v>
      </c>
      <c r="B48" s="94" t="s">
        <v>342</v>
      </c>
      <c r="C48" s="94" t="s">
        <v>343</v>
      </c>
      <c r="D48" s="94" t="s">
        <v>344</v>
      </c>
      <c r="E48" s="94"/>
      <c r="F48" s="94" t="s">
        <v>345</v>
      </c>
      <c r="G48" s="158">
        <v>0.60569444444444442</v>
      </c>
      <c r="H48" s="158">
        <v>0.18208333333333335</v>
      </c>
      <c r="I48" s="158">
        <v>0.20775462962962962</v>
      </c>
      <c r="J48" s="95">
        <f t="shared" si="1"/>
        <v>0.67326732673267331</v>
      </c>
    </row>
    <row r="49" spans="1:10" x14ac:dyDescent="0.25">
      <c r="A49" s="95">
        <v>139</v>
      </c>
      <c r="B49" s="95" t="s">
        <v>312</v>
      </c>
      <c r="C49" s="95" t="s">
        <v>346</v>
      </c>
      <c r="D49" s="95" t="s">
        <v>347</v>
      </c>
      <c r="E49" s="95" t="s">
        <v>268</v>
      </c>
      <c r="F49" s="95" t="s">
        <v>348</v>
      </c>
      <c r="G49" s="157">
        <v>0.59454861111111112</v>
      </c>
      <c r="H49" s="157">
        <v>0.17093749999999999</v>
      </c>
      <c r="I49" s="157">
        <v>0.20802083333333332</v>
      </c>
      <c r="J49" s="95">
        <f t="shared" si="1"/>
        <v>0.68811881188118806</v>
      </c>
    </row>
    <row r="50" spans="1:10" x14ac:dyDescent="0.25">
      <c r="A50" s="95">
        <v>145</v>
      </c>
      <c r="B50" s="95" t="s">
        <v>349</v>
      </c>
      <c r="C50" s="95" t="s">
        <v>350</v>
      </c>
      <c r="D50" s="95" t="s">
        <v>351</v>
      </c>
      <c r="E50" s="95" t="s">
        <v>204</v>
      </c>
      <c r="F50" s="95" t="s">
        <v>352</v>
      </c>
      <c r="G50" s="157">
        <v>0.61604166666666671</v>
      </c>
      <c r="H50" s="157">
        <v>0.20631944444444444</v>
      </c>
      <c r="I50" s="157">
        <v>0.2104398148148148</v>
      </c>
      <c r="J50" s="95">
        <f t="shared" si="1"/>
        <v>0.71782178217821779</v>
      </c>
    </row>
    <row r="51" spans="1:10" x14ac:dyDescent="0.25">
      <c r="A51" s="94">
        <v>148</v>
      </c>
      <c r="B51" s="94" t="s">
        <v>353</v>
      </c>
      <c r="C51" s="94" t="s">
        <v>354</v>
      </c>
      <c r="D51" s="94" t="s">
        <v>355</v>
      </c>
      <c r="E51" s="94" t="s">
        <v>175</v>
      </c>
      <c r="F51" s="94" t="s">
        <v>275</v>
      </c>
      <c r="G51" s="158">
        <v>0.61788194444444444</v>
      </c>
      <c r="H51" s="158">
        <v>0.19427083333333334</v>
      </c>
      <c r="I51" s="158">
        <v>0.21097222222222223</v>
      </c>
      <c r="J51" s="95">
        <f t="shared" si="1"/>
        <v>0.73267326732673266</v>
      </c>
    </row>
    <row r="52" spans="1:10" x14ac:dyDescent="0.25">
      <c r="A52" s="95">
        <v>149</v>
      </c>
      <c r="B52" s="95" t="s">
        <v>356</v>
      </c>
      <c r="C52" s="95" t="s">
        <v>357</v>
      </c>
      <c r="D52" s="95" t="s">
        <v>358</v>
      </c>
      <c r="E52" s="95" t="s">
        <v>179</v>
      </c>
      <c r="F52" s="95" t="s">
        <v>359</v>
      </c>
      <c r="G52" s="157">
        <v>0.61751157407407409</v>
      </c>
      <c r="H52" s="157">
        <v>0.19390046296296296</v>
      </c>
      <c r="I52" s="157">
        <v>0.21173611111111112</v>
      </c>
      <c r="J52" s="95">
        <f t="shared" si="1"/>
        <v>0.73762376237623761</v>
      </c>
    </row>
    <row r="53" spans="1:10" x14ac:dyDescent="0.25">
      <c r="A53" s="95">
        <v>153</v>
      </c>
      <c r="B53" s="95" t="s">
        <v>187</v>
      </c>
      <c r="C53" s="95" t="s">
        <v>360</v>
      </c>
      <c r="D53" s="95" t="s">
        <v>361</v>
      </c>
      <c r="E53" s="95" t="s">
        <v>169</v>
      </c>
      <c r="F53" s="95" t="s">
        <v>362</v>
      </c>
      <c r="G53" s="157">
        <v>0.62457175925925923</v>
      </c>
      <c r="H53" s="157">
        <v>0.2079050925925926</v>
      </c>
      <c r="I53" s="157">
        <v>0.21289351851851851</v>
      </c>
      <c r="J53" s="95">
        <f t="shared" si="1"/>
        <v>0.75742574257425743</v>
      </c>
    </row>
    <row r="54" spans="1:10" x14ac:dyDescent="0.25">
      <c r="A54" s="94">
        <v>160</v>
      </c>
      <c r="B54" s="94" t="s">
        <v>363</v>
      </c>
      <c r="C54" s="94" t="s">
        <v>364</v>
      </c>
      <c r="D54" s="94" t="s">
        <v>365</v>
      </c>
      <c r="E54" s="94" t="s">
        <v>204</v>
      </c>
      <c r="F54" s="94" t="s">
        <v>366</v>
      </c>
      <c r="G54" s="158">
        <v>0.62221064814814819</v>
      </c>
      <c r="H54" s="158">
        <v>0.20554398148148148</v>
      </c>
      <c r="I54" s="158">
        <v>0.21561342592592592</v>
      </c>
      <c r="J54" s="95">
        <f t="shared" si="1"/>
        <v>0.79207920792079212</v>
      </c>
    </row>
    <row r="55" spans="1:10" x14ac:dyDescent="0.25">
      <c r="A55" s="94">
        <v>162</v>
      </c>
      <c r="B55" s="94" t="s">
        <v>367</v>
      </c>
      <c r="C55" s="94" t="s">
        <v>368</v>
      </c>
      <c r="D55" s="94" t="s">
        <v>369</v>
      </c>
      <c r="E55" s="94" t="s">
        <v>152</v>
      </c>
      <c r="F55" s="94" t="s">
        <v>370</v>
      </c>
      <c r="G55" s="158">
        <v>0.62253472222222217</v>
      </c>
      <c r="H55" s="158">
        <v>0.19892361111111112</v>
      </c>
      <c r="I55" s="158">
        <v>0.21622685185185186</v>
      </c>
      <c r="J55" s="95">
        <f t="shared" si="1"/>
        <v>0.80198019801980203</v>
      </c>
    </row>
    <row r="56" spans="1:10" x14ac:dyDescent="0.25">
      <c r="A56" s="94">
        <v>164</v>
      </c>
      <c r="B56" s="94" t="s">
        <v>312</v>
      </c>
      <c r="C56" s="94" t="s">
        <v>371</v>
      </c>
      <c r="D56" s="94" t="s">
        <v>163</v>
      </c>
      <c r="E56" s="94" t="s">
        <v>152</v>
      </c>
      <c r="F56" s="94" t="s">
        <v>372</v>
      </c>
      <c r="G56" s="158">
        <v>0.61542824074074076</v>
      </c>
      <c r="H56" s="158">
        <v>0.20570601851851852</v>
      </c>
      <c r="I56" s="158">
        <v>0.21680555555555556</v>
      </c>
      <c r="J56" s="95">
        <f t="shared" si="1"/>
        <v>0.81188118811881194</v>
      </c>
    </row>
    <row r="57" spans="1:10" x14ac:dyDescent="0.25">
      <c r="A57" s="95">
        <v>165</v>
      </c>
      <c r="B57" s="95" t="s">
        <v>373</v>
      </c>
      <c r="C57" s="95" t="s">
        <v>374</v>
      </c>
      <c r="D57" s="95" t="s">
        <v>375</v>
      </c>
      <c r="E57" s="95" t="s">
        <v>169</v>
      </c>
      <c r="F57" s="95" t="s">
        <v>376</v>
      </c>
      <c r="G57" s="157">
        <v>0.61340277777777774</v>
      </c>
      <c r="H57" s="157">
        <v>0.18979166666666666</v>
      </c>
      <c r="I57" s="157">
        <v>0.21692129629629631</v>
      </c>
      <c r="J57" s="95">
        <f t="shared" si="1"/>
        <v>0.81683168316831678</v>
      </c>
    </row>
    <row r="58" spans="1:10" x14ac:dyDescent="0.25">
      <c r="A58" s="95">
        <v>171</v>
      </c>
      <c r="B58" s="95" t="s">
        <v>377</v>
      </c>
      <c r="C58" s="95" t="s">
        <v>378</v>
      </c>
      <c r="D58" s="95" t="s">
        <v>379</v>
      </c>
      <c r="E58" s="95" t="s">
        <v>244</v>
      </c>
      <c r="F58" s="95" t="s">
        <v>380</v>
      </c>
      <c r="G58" s="157">
        <v>0.62324074074074076</v>
      </c>
      <c r="H58" s="157">
        <v>0.19962962962962963</v>
      </c>
      <c r="I58" s="157">
        <v>0.21938657407407408</v>
      </c>
      <c r="J58" s="95">
        <f t="shared" si="1"/>
        <v>0.84653465346534651</v>
      </c>
    </row>
    <row r="59" spans="1:10" x14ac:dyDescent="0.25">
      <c r="A59" s="95">
        <v>175</v>
      </c>
      <c r="B59" s="95" t="s">
        <v>381</v>
      </c>
      <c r="C59" s="95" t="s">
        <v>382</v>
      </c>
      <c r="D59" s="95" t="s">
        <v>351</v>
      </c>
      <c r="E59" s="95" t="s">
        <v>170</v>
      </c>
      <c r="F59" s="95" t="s">
        <v>248</v>
      </c>
      <c r="G59" s="157">
        <v>0.62984953703703705</v>
      </c>
      <c r="H59" s="157">
        <v>0.22012731481481482</v>
      </c>
      <c r="I59" s="157">
        <v>0.2227662037037037</v>
      </c>
      <c r="J59" s="95">
        <f t="shared" si="1"/>
        <v>0.86633663366336633</v>
      </c>
    </row>
    <row r="60" spans="1:10" x14ac:dyDescent="0.25">
      <c r="A60" s="94">
        <v>176</v>
      </c>
      <c r="B60" s="94" t="s">
        <v>383</v>
      </c>
      <c r="C60" s="94" t="s">
        <v>384</v>
      </c>
      <c r="D60" s="94" t="s">
        <v>385</v>
      </c>
      <c r="E60" s="94" t="s">
        <v>182</v>
      </c>
      <c r="F60" s="94" t="s">
        <v>386</v>
      </c>
      <c r="G60" s="158">
        <v>0.62329861111111107</v>
      </c>
      <c r="H60" s="158">
        <v>0.20663194444444444</v>
      </c>
      <c r="I60" s="158">
        <v>0.22295138888888888</v>
      </c>
      <c r="J60" s="95">
        <f t="shared" si="1"/>
        <v>0.87128712871287128</v>
      </c>
    </row>
    <row r="61" spans="1:10" x14ac:dyDescent="0.25">
      <c r="A61" s="95">
        <v>179</v>
      </c>
      <c r="B61" s="95" t="s">
        <v>387</v>
      </c>
      <c r="C61" s="95" t="s">
        <v>388</v>
      </c>
      <c r="D61" s="95" t="s">
        <v>344</v>
      </c>
      <c r="E61" s="95" t="s">
        <v>170</v>
      </c>
      <c r="F61" s="95" t="s">
        <v>389</v>
      </c>
      <c r="G61" s="157">
        <v>0.62174768518518519</v>
      </c>
      <c r="H61" s="157">
        <v>0.19813657407407406</v>
      </c>
      <c r="I61" s="157">
        <v>0.22488425925925926</v>
      </c>
      <c r="J61" s="95">
        <f t="shared" si="1"/>
        <v>0.88613861386138615</v>
      </c>
    </row>
    <row r="62" spans="1:10" x14ac:dyDescent="0.25">
      <c r="A62" s="94">
        <v>180</v>
      </c>
      <c r="B62" s="94" t="s">
        <v>164</v>
      </c>
      <c r="C62" s="94" t="s">
        <v>390</v>
      </c>
      <c r="D62" s="94" t="s">
        <v>391</v>
      </c>
      <c r="E62" s="94" t="s">
        <v>175</v>
      </c>
      <c r="F62" s="94" t="s">
        <v>392</v>
      </c>
      <c r="G62" s="158">
        <v>0.49631944444444442</v>
      </c>
      <c r="H62" s="158">
        <v>0.12131944444444444</v>
      </c>
      <c r="I62" s="158">
        <v>0.22928240740740741</v>
      </c>
      <c r="J62" s="95">
        <f t="shared" si="1"/>
        <v>0.8910891089108911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D058A-FAB6-4F75-967C-3BD9CA5B8307}">
  <dimension ref="A1:J11"/>
  <sheetViews>
    <sheetView workbookViewId="0">
      <selection activeCell="J6" sqref="J6"/>
    </sheetView>
  </sheetViews>
  <sheetFormatPr defaultRowHeight="15" x14ac:dyDescent="0.25"/>
  <cols>
    <col min="1" max="1" width="22.5703125" bestFit="1" customWidth="1"/>
    <col min="2" max="2" width="13.85546875" bestFit="1" customWidth="1"/>
    <col min="3" max="3" width="6" bestFit="1" customWidth="1"/>
    <col min="4" max="4" width="10.85546875" bestFit="1" customWidth="1"/>
    <col min="5" max="5" width="16.5703125" bestFit="1" customWidth="1"/>
    <col min="6" max="6" width="5.85546875" bestFit="1" customWidth="1"/>
    <col min="7" max="7" width="4.140625" bestFit="1" customWidth="1"/>
    <col min="8" max="8" width="8.7109375" bestFit="1" customWidth="1"/>
    <col min="9" max="9" width="7.7109375" bestFit="1" customWidth="1"/>
  </cols>
  <sheetData>
    <row r="1" spans="1:10" x14ac:dyDescent="0.25">
      <c r="A1" s="10" t="s">
        <v>27</v>
      </c>
      <c r="B1" s="1"/>
      <c r="C1" s="1"/>
      <c r="D1" s="1"/>
      <c r="E1" s="1"/>
      <c r="F1" s="1"/>
      <c r="G1" s="4"/>
      <c r="H1" s="4"/>
      <c r="I1" s="1"/>
      <c r="J1" s="1"/>
    </row>
    <row r="2" spans="1:10" x14ac:dyDescent="0.25">
      <c r="A2" s="1" t="s">
        <v>25</v>
      </c>
      <c r="B2" s="1"/>
      <c r="C2" s="1"/>
      <c r="D2" s="1"/>
      <c r="E2" s="1"/>
      <c r="F2" s="1"/>
      <c r="G2" s="4"/>
      <c r="H2" s="4"/>
      <c r="I2" s="1"/>
      <c r="J2" s="1"/>
    </row>
    <row r="3" spans="1:10" ht="15.75" thickBot="1" x14ac:dyDescent="0.3">
      <c r="A3" s="1"/>
      <c r="B3" s="1"/>
      <c r="C3" s="1"/>
      <c r="D3" s="1"/>
      <c r="E3" s="1"/>
      <c r="F3" s="1"/>
      <c r="G3" s="4"/>
      <c r="H3" s="4"/>
      <c r="I3" s="1"/>
      <c r="J3" s="1"/>
    </row>
    <row r="4" spans="1:10" ht="15.75" thickBot="1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15</v>
      </c>
      <c r="H4" s="7" t="s">
        <v>18</v>
      </c>
      <c r="I4" s="3" t="s">
        <v>19</v>
      </c>
      <c r="J4" s="3" t="s">
        <v>12</v>
      </c>
    </row>
    <row r="5" spans="1:10" x14ac:dyDescent="0.25">
      <c r="A5" s="6">
        <v>4</v>
      </c>
      <c r="B5" s="14" t="s">
        <v>486</v>
      </c>
      <c r="C5" s="15"/>
      <c r="D5" s="14" t="s">
        <v>427</v>
      </c>
      <c r="E5" s="14" t="s">
        <v>487</v>
      </c>
      <c r="F5" s="14"/>
      <c r="G5" s="67"/>
      <c r="H5" s="56"/>
      <c r="I5" s="69"/>
      <c r="J5" s="47">
        <f>SUM(A5/6)</f>
        <v>0.66666666666666663</v>
      </c>
    </row>
    <row r="6" spans="1:10" x14ac:dyDescent="0.25">
      <c r="A6" s="6"/>
      <c r="B6" s="9"/>
      <c r="C6" s="41"/>
      <c r="D6" s="9"/>
      <c r="E6" s="9"/>
      <c r="F6" s="9"/>
      <c r="G6" s="54"/>
      <c r="H6" s="57"/>
      <c r="I6" s="68"/>
      <c r="J6" s="47"/>
    </row>
    <row r="7" spans="1:10" x14ac:dyDescent="0.25">
      <c r="A7" s="6"/>
      <c r="B7" s="40"/>
      <c r="C7" s="48"/>
      <c r="D7" s="40"/>
      <c r="E7" s="40"/>
      <c r="F7" s="40"/>
      <c r="G7" s="55"/>
      <c r="H7" s="57"/>
      <c r="I7" s="68"/>
      <c r="J7" s="47"/>
    </row>
    <row r="8" spans="1:10" x14ac:dyDescent="0.25">
      <c r="A8" s="6"/>
      <c r="B8" s="9"/>
      <c r="C8" s="9"/>
      <c r="D8" s="9"/>
      <c r="E8" s="9"/>
      <c r="F8" s="9"/>
      <c r="G8" s="54"/>
      <c r="H8" s="57"/>
      <c r="I8" s="68"/>
      <c r="J8" s="47"/>
    </row>
    <row r="9" spans="1:10" x14ac:dyDescent="0.25">
      <c r="A9" s="6"/>
      <c r="B9" s="5"/>
      <c r="C9" s="5"/>
      <c r="D9" s="5"/>
      <c r="E9" s="5"/>
      <c r="F9" s="5"/>
      <c r="G9" s="54"/>
      <c r="H9" s="57"/>
      <c r="I9" s="68"/>
      <c r="J9" s="47"/>
    </row>
    <row r="10" spans="1:10" x14ac:dyDescent="0.25">
      <c r="A10" s="6"/>
      <c r="B10" s="22"/>
      <c r="C10" s="28"/>
      <c r="D10" s="22"/>
      <c r="E10" s="23"/>
      <c r="F10" s="24"/>
      <c r="G10" s="54"/>
      <c r="H10" s="57"/>
      <c r="I10" s="68"/>
      <c r="J10" s="47"/>
    </row>
    <row r="11" spans="1:10" x14ac:dyDescent="0.25">
      <c r="A11" s="6"/>
      <c r="B11" s="9"/>
      <c r="C11" s="17"/>
      <c r="D11" s="9"/>
      <c r="E11" s="9"/>
      <c r="F11" s="9"/>
      <c r="G11" s="54"/>
      <c r="H11" s="57"/>
      <c r="I11" s="68"/>
      <c r="J11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Sammanställning</vt:lpstr>
      <vt:lpstr>MBBR</vt:lpstr>
      <vt:lpstr>PaterN</vt:lpstr>
      <vt:lpstr>HermÖ</vt:lpstr>
      <vt:lpstr>Nordön</vt:lpstr>
      <vt:lpstr>Tjörn runt</vt:lpstr>
      <vt:lpstr>Höstknalten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Möller</dc:creator>
  <cp:lastModifiedBy>Västkustens Seglarförbund</cp:lastModifiedBy>
  <cp:lastPrinted>2023-11-23T08:50:43Z</cp:lastPrinted>
  <dcterms:created xsi:type="dcterms:W3CDTF">2012-12-25T16:45:29Z</dcterms:created>
  <dcterms:modified xsi:type="dcterms:W3CDTF">2024-09-24T08:35:25Z</dcterms:modified>
</cp:coreProperties>
</file>